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vap2-my.sharepoint.com/personal/leonardo_guedes_agevap_org_br/Documents/12. Escritório de Projetos/22 Projeto Básico e Executivo de SES/TdR Contratação/02. Rio das Flores/Custos Estimados/"/>
    </mc:Choice>
  </mc:AlternateContent>
  <xr:revisionPtr revIDLastSave="0" documentId="8_{45AF4319-213E-45C8-8D41-4EC76562FABC}" xr6:coauthVersionLast="45" xr6:coauthVersionMax="45" xr10:uidLastSave="{00000000-0000-0000-0000-000000000000}"/>
  <bookViews>
    <workbookView xWindow="-108" yWindow="-108" windowWidth="23256" windowHeight="12576" xr2:uid="{17BA770E-8839-48A8-9336-613A082801A5}"/>
  </bookViews>
  <sheets>
    <sheet name="CAPA" sheetId="11" r:id="rId1"/>
    <sheet name="Custos" sheetId="1" r:id="rId2"/>
    <sheet name="K" sheetId="2" r:id="rId3"/>
    <sheet name="P1" sheetId="3" r:id="rId4"/>
    <sheet name="P2" sheetId="4" r:id="rId5"/>
    <sheet name="P3" sheetId="5" r:id="rId6"/>
    <sheet name="P4" sheetId="6" r:id="rId7"/>
    <sheet name="P5" sheetId="7" r:id="rId8"/>
    <sheet name="P6" sheetId="8" r:id="rId9"/>
    <sheet name="Consolidado" sheetId="9" r:id="rId10"/>
    <sheet name="Cronograma" sheetId="10" r:id="rId11"/>
  </sheets>
  <externalReferences>
    <externalReference r:id="rId12"/>
  </externalReferences>
  <definedNames>
    <definedName name="_xlnm.Print_Area" localSheetId="9">Consolidado!$A$1:$J$50</definedName>
    <definedName name="_xlnm.Print_Area" localSheetId="10">Cronograma!$A$1:$AN$41</definedName>
    <definedName name="_xlnm.Print_Area" localSheetId="1">Custos!$A$1:$I$46</definedName>
    <definedName name="_xlnm.Print_Area" localSheetId="2">K!$A$1:$G$26</definedName>
    <definedName name="_xlnm.Print_Area" localSheetId="3">'P1'!$A$1:$J$50</definedName>
    <definedName name="_xlnm.Print_Area" localSheetId="4">'P2'!$A$1:$J$50</definedName>
    <definedName name="_xlnm.Print_Area" localSheetId="5">'P3'!$A$1:$J$50</definedName>
    <definedName name="_xlnm.Print_Area" localSheetId="6">'P4'!$A$1:$J$50</definedName>
    <definedName name="_xlnm.Print_Area" localSheetId="7">'P5'!$A$1:$J$50</definedName>
    <definedName name="_xlnm.Print_Area" localSheetId="8">'P6'!$A$1:$J$50</definedName>
    <definedName name="_xlnm.Print_Titles" localSheetId="9">Consolidado!$1:$5</definedName>
    <definedName name="_xlnm.Print_Titles" localSheetId="3">'P1'!$1:$5</definedName>
    <definedName name="_xlnm.Print_Titles" localSheetId="4">'P2'!$1:$5</definedName>
    <definedName name="_xlnm.Print_Titles" localSheetId="5">'P3'!$1:$5</definedName>
    <definedName name="_xlnm.Print_Titles" localSheetId="6">'P4'!$1:$5</definedName>
    <definedName name="_xlnm.Print_Titles" localSheetId="7">'P5'!$1:$5</definedName>
    <definedName name="_xlnm.Print_Titles" localSheetId="8">'P6'!$1:$5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0" l="1"/>
  <c r="E23" i="10"/>
  <c r="E21" i="10"/>
  <c r="E19" i="10"/>
  <c r="E17" i="10"/>
  <c r="E29" i="10" s="1"/>
  <c r="D29" i="10"/>
  <c r="E15" i="10"/>
  <c r="Q11" i="10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D11" i="10" s="1"/>
  <c r="AE11" i="10" s="1"/>
  <c r="AF11" i="10" s="1"/>
  <c r="AG11" i="10" s="1"/>
  <c r="AH11" i="10" s="1"/>
  <c r="AI11" i="10" s="1"/>
  <c r="AJ11" i="10" s="1"/>
  <c r="AK11" i="10" s="1"/>
  <c r="AL11" i="10" s="1"/>
  <c r="AM11" i="10" s="1"/>
  <c r="AN11" i="10" s="1"/>
  <c r="C6" i="10"/>
  <c r="C5" i="10"/>
  <c r="AK4" i="10"/>
  <c r="G37" i="9"/>
  <c r="D37" i="9"/>
  <c r="C37" i="9"/>
  <c r="B37" i="9"/>
  <c r="G36" i="9"/>
  <c r="E36" i="9"/>
  <c r="D36" i="9"/>
  <c r="C36" i="9"/>
  <c r="B36" i="9"/>
  <c r="G35" i="9"/>
  <c r="E35" i="9"/>
  <c r="D35" i="9"/>
  <c r="C35" i="9"/>
  <c r="G34" i="9"/>
  <c r="E34" i="9"/>
  <c r="D34" i="9"/>
  <c r="C34" i="9"/>
  <c r="G33" i="9"/>
  <c r="E33" i="9"/>
  <c r="D33" i="9"/>
  <c r="C33" i="9"/>
  <c r="G30" i="9"/>
  <c r="E30" i="9"/>
  <c r="D30" i="9"/>
  <c r="B30" i="9"/>
  <c r="G29" i="9"/>
  <c r="E29" i="9"/>
  <c r="D29" i="9"/>
  <c r="B29" i="9"/>
  <c r="G26" i="9"/>
  <c r="E26" i="9"/>
  <c r="B26" i="9"/>
  <c r="G25" i="9"/>
  <c r="E25" i="9"/>
  <c r="B25" i="9"/>
  <c r="G24" i="9"/>
  <c r="E24" i="9"/>
  <c r="B24" i="9"/>
  <c r="G23" i="9"/>
  <c r="E23" i="9"/>
  <c r="B23" i="9"/>
  <c r="G19" i="9"/>
  <c r="C19" i="9"/>
  <c r="B19" i="9"/>
  <c r="G18" i="9"/>
  <c r="C18" i="9"/>
  <c r="B18" i="9"/>
  <c r="G17" i="9"/>
  <c r="C17" i="9"/>
  <c r="B17" i="9"/>
  <c r="G16" i="9"/>
  <c r="C16" i="9"/>
  <c r="B16" i="9"/>
  <c r="G13" i="9"/>
  <c r="C13" i="9"/>
  <c r="B13" i="9"/>
  <c r="G12" i="9"/>
  <c r="C12" i="9"/>
  <c r="B12" i="9"/>
  <c r="G11" i="9"/>
  <c r="C11" i="9"/>
  <c r="B11" i="9"/>
  <c r="G10" i="9"/>
  <c r="C10" i="9"/>
  <c r="B10" i="9"/>
  <c r="C5" i="9"/>
  <c r="C4" i="9"/>
  <c r="G37" i="8"/>
  <c r="D37" i="8"/>
  <c r="C37" i="8"/>
  <c r="B37" i="8"/>
  <c r="H36" i="8"/>
  <c r="I36" i="8" s="1"/>
  <c r="G36" i="8"/>
  <c r="E36" i="8"/>
  <c r="D36" i="8"/>
  <c r="C36" i="8"/>
  <c r="B36" i="8"/>
  <c r="G35" i="8"/>
  <c r="E35" i="8"/>
  <c r="H35" i="8" s="1"/>
  <c r="I35" i="8" s="1"/>
  <c r="D35" i="8"/>
  <c r="C35" i="8"/>
  <c r="G34" i="8"/>
  <c r="E34" i="8"/>
  <c r="H34" i="8" s="1"/>
  <c r="I34" i="8" s="1"/>
  <c r="D34" i="8"/>
  <c r="C34" i="8"/>
  <c r="G33" i="8"/>
  <c r="H33" i="8" s="1"/>
  <c r="I33" i="8" s="1"/>
  <c r="E33" i="8"/>
  <c r="D33" i="8"/>
  <c r="C33" i="8"/>
  <c r="G30" i="8"/>
  <c r="E30" i="8"/>
  <c r="D30" i="8"/>
  <c r="B30" i="8"/>
  <c r="G29" i="8"/>
  <c r="E29" i="8"/>
  <c r="H29" i="8" s="1"/>
  <c r="I29" i="8" s="1"/>
  <c r="D29" i="8"/>
  <c r="B29" i="8"/>
  <c r="G26" i="8"/>
  <c r="E26" i="8"/>
  <c r="B26" i="8"/>
  <c r="G25" i="8"/>
  <c r="H25" i="8" s="1"/>
  <c r="I25" i="8" s="1"/>
  <c r="E25" i="8"/>
  <c r="B25" i="8"/>
  <c r="G24" i="8"/>
  <c r="E24" i="8"/>
  <c r="H24" i="8" s="1"/>
  <c r="I24" i="8" s="1"/>
  <c r="B24" i="8"/>
  <c r="G23" i="8"/>
  <c r="E23" i="8"/>
  <c r="B23" i="8"/>
  <c r="G19" i="8"/>
  <c r="C19" i="8"/>
  <c r="B19" i="8"/>
  <c r="G18" i="8"/>
  <c r="C18" i="8"/>
  <c r="B18" i="8"/>
  <c r="G17" i="8"/>
  <c r="C17" i="8"/>
  <c r="B17" i="8"/>
  <c r="G16" i="8"/>
  <c r="C16" i="8"/>
  <c r="B16" i="8"/>
  <c r="G13" i="8"/>
  <c r="C13" i="8"/>
  <c r="B13" i="8"/>
  <c r="G12" i="8"/>
  <c r="C12" i="8"/>
  <c r="B12" i="8"/>
  <c r="G11" i="8"/>
  <c r="C11" i="8"/>
  <c r="B11" i="8"/>
  <c r="G10" i="8"/>
  <c r="C10" i="8"/>
  <c r="B10" i="8"/>
  <c r="C5" i="8"/>
  <c r="C4" i="8"/>
  <c r="C3" i="8"/>
  <c r="G37" i="7"/>
  <c r="E37" i="7"/>
  <c r="D37" i="7"/>
  <c r="C37" i="7"/>
  <c r="B37" i="7"/>
  <c r="G36" i="7"/>
  <c r="H36" i="7" s="1"/>
  <c r="I36" i="7" s="1"/>
  <c r="E36" i="7"/>
  <c r="D36" i="7"/>
  <c r="C36" i="7"/>
  <c r="B36" i="7"/>
  <c r="G35" i="7"/>
  <c r="E35" i="7"/>
  <c r="D35" i="7"/>
  <c r="C35" i="7"/>
  <c r="G34" i="7"/>
  <c r="E34" i="7"/>
  <c r="H34" i="7" s="1"/>
  <c r="I34" i="7" s="1"/>
  <c r="D34" i="7"/>
  <c r="C34" i="7"/>
  <c r="G33" i="7"/>
  <c r="H33" i="7" s="1"/>
  <c r="I33" i="7" s="1"/>
  <c r="E33" i="7"/>
  <c r="D33" i="7"/>
  <c r="C33" i="7"/>
  <c r="G30" i="7"/>
  <c r="H30" i="7" s="1"/>
  <c r="I30" i="7" s="1"/>
  <c r="E30" i="7"/>
  <c r="D30" i="7"/>
  <c r="B30" i="7"/>
  <c r="G29" i="7"/>
  <c r="H29" i="7" s="1"/>
  <c r="I29" i="7" s="1"/>
  <c r="E29" i="7"/>
  <c r="D29" i="7"/>
  <c r="B29" i="7"/>
  <c r="H26" i="7"/>
  <c r="I26" i="7" s="1"/>
  <c r="G26" i="7"/>
  <c r="E26" i="7"/>
  <c r="B26" i="7"/>
  <c r="G25" i="7"/>
  <c r="E25" i="7"/>
  <c r="B25" i="7"/>
  <c r="G24" i="7"/>
  <c r="E24" i="7"/>
  <c r="H24" i="7" s="1"/>
  <c r="I24" i="7" s="1"/>
  <c r="B24" i="7"/>
  <c r="G23" i="7"/>
  <c r="H23" i="7" s="1"/>
  <c r="I23" i="7" s="1"/>
  <c r="E23" i="7"/>
  <c r="B23" i="7"/>
  <c r="G19" i="7"/>
  <c r="C19" i="7"/>
  <c r="B19" i="7"/>
  <c r="G18" i="7"/>
  <c r="C18" i="7"/>
  <c r="B18" i="7"/>
  <c r="G17" i="7"/>
  <c r="C17" i="7"/>
  <c r="B17" i="7"/>
  <c r="G16" i="7"/>
  <c r="C16" i="7"/>
  <c r="B16" i="7"/>
  <c r="G13" i="7"/>
  <c r="C13" i="7"/>
  <c r="B13" i="7"/>
  <c r="G12" i="7"/>
  <c r="C12" i="7"/>
  <c r="B12" i="7"/>
  <c r="G11" i="7"/>
  <c r="C11" i="7"/>
  <c r="B11" i="7"/>
  <c r="G10" i="7"/>
  <c r="C10" i="7"/>
  <c r="B10" i="7"/>
  <c r="C5" i="7"/>
  <c r="C4" i="7"/>
  <c r="C3" i="7"/>
  <c r="G37" i="6"/>
  <c r="D37" i="6"/>
  <c r="C37" i="6"/>
  <c r="B37" i="6"/>
  <c r="G36" i="6"/>
  <c r="H36" i="6" s="1"/>
  <c r="I36" i="6" s="1"/>
  <c r="E36" i="6"/>
  <c r="D36" i="6"/>
  <c r="C36" i="6"/>
  <c r="B36" i="6"/>
  <c r="G35" i="6"/>
  <c r="H35" i="6" s="1"/>
  <c r="I35" i="6" s="1"/>
  <c r="E35" i="6"/>
  <c r="D35" i="6"/>
  <c r="C35" i="6"/>
  <c r="G34" i="6"/>
  <c r="H34" i="6" s="1"/>
  <c r="I34" i="6" s="1"/>
  <c r="E34" i="6"/>
  <c r="D34" i="6"/>
  <c r="C34" i="6"/>
  <c r="G33" i="6"/>
  <c r="E33" i="6"/>
  <c r="H33" i="6" s="1"/>
  <c r="I33" i="6" s="1"/>
  <c r="D33" i="6"/>
  <c r="C33" i="6"/>
  <c r="G30" i="6"/>
  <c r="E30" i="6"/>
  <c r="H30" i="6" s="1"/>
  <c r="I30" i="6" s="1"/>
  <c r="D30" i="6"/>
  <c r="B30" i="6"/>
  <c r="G29" i="6"/>
  <c r="E29" i="6"/>
  <c r="D29" i="6"/>
  <c r="B29" i="6"/>
  <c r="G26" i="6"/>
  <c r="E26" i="6"/>
  <c r="B26" i="6"/>
  <c r="G25" i="6"/>
  <c r="E25" i="6"/>
  <c r="B25" i="6"/>
  <c r="G24" i="6"/>
  <c r="E24" i="6"/>
  <c r="B24" i="6"/>
  <c r="H23" i="6"/>
  <c r="I23" i="6" s="1"/>
  <c r="G23" i="6"/>
  <c r="E23" i="6"/>
  <c r="B23" i="6"/>
  <c r="G19" i="6"/>
  <c r="C19" i="6"/>
  <c r="B19" i="6"/>
  <c r="G18" i="6"/>
  <c r="C18" i="6"/>
  <c r="B18" i="6"/>
  <c r="G17" i="6"/>
  <c r="C17" i="6"/>
  <c r="B17" i="6"/>
  <c r="G16" i="6"/>
  <c r="C16" i="6"/>
  <c r="B16" i="6"/>
  <c r="G13" i="6"/>
  <c r="C13" i="6"/>
  <c r="B13" i="6"/>
  <c r="G12" i="6"/>
  <c r="C12" i="6"/>
  <c r="B12" i="6"/>
  <c r="G11" i="6"/>
  <c r="C11" i="6"/>
  <c r="B11" i="6"/>
  <c r="G10" i="6"/>
  <c r="C10" i="6"/>
  <c r="B10" i="6"/>
  <c r="C5" i="6"/>
  <c r="C4" i="6"/>
  <c r="C3" i="6"/>
  <c r="G37" i="5"/>
  <c r="D37" i="5"/>
  <c r="C37" i="5"/>
  <c r="B37" i="5"/>
  <c r="G36" i="5"/>
  <c r="E36" i="5"/>
  <c r="H36" i="5" s="1"/>
  <c r="I36" i="5" s="1"/>
  <c r="D36" i="5"/>
  <c r="C36" i="5"/>
  <c r="B36" i="5"/>
  <c r="G35" i="5"/>
  <c r="E35" i="5"/>
  <c r="H35" i="5" s="1"/>
  <c r="I35" i="5" s="1"/>
  <c r="D35" i="5"/>
  <c r="C35" i="5"/>
  <c r="G34" i="5"/>
  <c r="H34" i="5" s="1"/>
  <c r="I34" i="5" s="1"/>
  <c r="E34" i="5"/>
  <c r="D34" i="5"/>
  <c r="C34" i="5"/>
  <c r="G33" i="5"/>
  <c r="H33" i="5" s="1"/>
  <c r="I33" i="5" s="1"/>
  <c r="E33" i="5"/>
  <c r="D33" i="5"/>
  <c r="C33" i="5"/>
  <c r="H30" i="5"/>
  <c r="I30" i="5" s="1"/>
  <c r="G30" i="5"/>
  <c r="E30" i="5"/>
  <c r="D30" i="5"/>
  <c r="B30" i="5"/>
  <c r="G29" i="5"/>
  <c r="H29" i="5" s="1"/>
  <c r="I29" i="5" s="1"/>
  <c r="E29" i="5"/>
  <c r="D29" i="5"/>
  <c r="B29" i="5"/>
  <c r="G26" i="5"/>
  <c r="H26" i="5" s="1"/>
  <c r="I26" i="5" s="1"/>
  <c r="E26" i="5"/>
  <c r="B26" i="5"/>
  <c r="G25" i="5"/>
  <c r="E25" i="5"/>
  <c r="H25" i="5" s="1"/>
  <c r="I25" i="5" s="1"/>
  <c r="B25" i="5"/>
  <c r="G24" i="5"/>
  <c r="H24" i="5" s="1"/>
  <c r="I24" i="5" s="1"/>
  <c r="E24" i="5"/>
  <c r="B24" i="5"/>
  <c r="H23" i="5"/>
  <c r="I23" i="5" s="1"/>
  <c r="G23" i="5"/>
  <c r="E23" i="5"/>
  <c r="B23" i="5"/>
  <c r="G19" i="5"/>
  <c r="C19" i="5"/>
  <c r="B19" i="5"/>
  <c r="G18" i="5"/>
  <c r="C18" i="5"/>
  <c r="B18" i="5"/>
  <c r="G17" i="5"/>
  <c r="C17" i="5"/>
  <c r="B17" i="5"/>
  <c r="G16" i="5"/>
  <c r="C16" i="5"/>
  <c r="B16" i="5"/>
  <c r="G13" i="5"/>
  <c r="C13" i="5"/>
  <c r="B13" i="5"/>
  <c r="G12" i="5"/>
  <c r="C12" i="5"/>
  <c r="B12" i="5"/>
  <c r="G11" i="5"/>
  <c r="C11" i="5"/>
  <c r="B11" i="5"/>
  <c r="G10" i="5"/>
  <c r="C10" i="5"/>
  <c r="B10" i="5"/>
  <c r="C5" i="5"/>
  <c r="C4" i="5"/>
  <c r="C3" i="5"/>
  <c r="G37" i="4"/>
  <c r="D37" i="4"/>
  <c r="C37" i="4"/>
  <c r="B37" i="4"/>
  <c r="G36" i="4"/>
  <c r="E36" i="4"/>
  <c r="H36" i="4" s="1"/>
  <c r="I36" i="4" s="1"/>
  <c r="D36" i="4"/>
  <c r="C36" i="4"/>
  <c r="B36" i="4"/>
  <c r="H35" i="4"/>
  <c r="I35" i="4" s="1"/>
  <c r="G35" i="4"/>
  <c r="E35" i="4"/>
  <c r="D35" i="4"/>
  <c r="C35" i="4"/>
  <c r="G34" i="4"/>
  <c r="E34" i="4"/>
  <c r="D34" i="4"/>
  <c r="C34" i="4"/>
  <c r="G33" i="4"/>
  <c r="E33" i="4"/>
  <c r="D33" i="4"/>
  <c r="C33" i="4"/>
  <c r="G30" i="4"/>
  <c r="E30" i="4"/>
  <c r="D30" i="4"/>
  <c r="B30" i="4"/>
  <c r="H29" i="4"/>
  <c r="I29" i="4" s="1"/>
  <c r="G29" i="4"/>
  <c r="E29" i="4"/>
  <c r="D29" i="4"/>
  <c r="B29" i="4"/>
  <c r="H26" i="4"/>
  <c r="I26" i="4" s="1"/>
  <c r="G26" i="4"/>
  <c r="E26" i="4"/>
  <c r="B26" i="4"/>
  <c r="G25" i="4"/>
  <c r="E25" i="4"/>
  <c r="B25" i="4"/>
  <c r="G24" i="4"/>
  <c r="E24" i="4"/>
  <c r="B24" i="4"/>
  <c r="G23" i="4"/>
  <c r="E23" i="4"/>
  <c r="B23" i="4"/>
  <c r="G19" i="4"/>
  <c r="C19" i="4"/>
  <c r="B19" i="4"/>
  <c r="G18" i="4"/>
  <c r="C18" i="4"/>
  <c r="B18" i="4"/>
  <c r="G17" i="4"/>
  <c r="C17" i="4"/>
  <c r="B17" i="4"/>
  <c r="G16" i="4"/>
  <c r="C16" i="4"/>
  <c r="B16" i="4"/>
  <c r="G13" i="4"/>
  <c r="C13" i="4"/>
  <c r="B13" i="4"/>
  <c r="G12" i="4"/>
  <c r="C12" i="4"/>
  <c r="B12" i="4"/>
  <c r="G11" i="4"/>
  <c r="E11" i="4"/>
  <c r="H11" i="4" s="1"/>
  <c r="I11" i="4" s="1"/>
  <c r="C11" i="4"/>
  <c r="B11" i="4"/>
  <c r="G10" i="4"/>
  <c r="C10" i="4"/>
  <c r="B10" i="4"/>
  <c r="C5" i="4"/>
  <c r="C4" i="4"/>
  <c r="C3" i="4"/>
  <c r="G37" i="3"/>
  <c r="D37" i="3"/>
  <c r="C37" i="3"/>
  <c r="B37" i="3"/>
  <c r="G36" i="3"/>
  <c r="H36" i="3" s="1"/>
  <c r="E36" i="3"/>
  <c r="D36" i="3"/>
  <c r="C36" i="3"/>
  <c r="B36" i="3"/>
  <c r="G35" i="3"/>
  <c r="E35" i="3"/>
  <c r="D35" i="3"/>
  <c r="C35" i="3"/>
  <c r="H34" i="3"/>
  <c r="I34" i="3" s="1"/>
  <c r="G34" i="3"/>
  <c r="E34" i="3"/>
  <c r="D34" i="3"/>
  <c r="C34" i="3"/>
  <c r="G33" i="3"/>
  <c r="E33" i="3"/>
  <c r="H33" i="3" s="1"/>
  <c r="I33" i="3" s="1"/>
  <c r="D33" i="3"/>
  <c r="C33" i="3"/>
  <c r="G30" i="3"/>
  <c r="E30" i="3"/>
  <c r="D30" i="3"/>
  <c r="B30" i="3"/>
  <c r="G29" i="3"/>
  <c r="E29" i="3"/>
  <c r="D29" i="3"/>
  <c r="B29" i="3"/>
  <c r="G26" i="3"/>
  <c r="E26" i="3"/>
  <c r="H26" i="3" s="1"/>
  <c r="B26" i="3"/>
  <c r="G25" i="3"/>
  <c r="H25" i="3" s="1"/>
  <c r="E25" i="3"/>
  <c r="B25" i="3"/>
  <c r="G24" i="3"/>
  <c r="E24" i="3"/>
  <c r="H24" i="3" s="1"/>
  <c r="I24" i="3" s="1"/>
  <c r="B24" i="3"/>
  <c r="G23" i="3"/>
  <c r="H23" i="3" s="1"/>
  <c r="E23" i="3"/>
  <c r="B23" i="3"/>
  <c r="G19" i="3"/>
  <c r="C19" i="3"/>
  <c r="B19" i="3"/>
  <c r="G18" i="3"/>
  <c r="E18" i="3"/>
  <c r="H18" i="3" s="1"/>
  <c r="C18" i="3"/>
  <c r="B18" i="3"/>
  <c r="G17" i="3"/>
  <c r="C17" i="3"/>
  <c r="B17" i="3"/>
  <c r="G16" i="3"/>
  <c r="C16" i="3"/>
  <c r="B16" i="3"/>
  <c r="G13" i="3"/>
  <c r="C13" i="3"/>
  <c r="B13" i="3"/>
  <c r="G12" i="3"/>
  <c r="C12" i="3"/>
  <c r="B12" i="3"/>
  <c r="G11" i="3"/>
  <c r="C11" i="3"/>
  <c r="B11" i="3"/>
  <c r="G10" i="3"/>
  <c r="C10" i="3"/>
  <c r="B10" i="3"/>
  <c r="C5" i="3"/>
  <c r="C4" i="3"/>
  <c r="C3" i="3"/>
  <c r="B6" i="2"/>
  <c r="B5" i="2"/>
  <c r="E37" i="4"/>
  <c r="H37" i="4" s="1"/>
  <c r="I37" i="4" s="1"/>
  <c r="I16" i="1"/>
  <c r="E13" i="9" s="1"/>
  <c r="I15" i="1"/>
  <c r="E16" i="3" s="1"/>
  <c r="H16" i="3" s="1"/>
  <c r="I14" i="1"/>
  <c r="E12" i="4" s="1"/>
  <c r="H12" i="4" s="1"/>
  <c r="I12" i="4" s="1"/>
  <c r="I13" i="1"/>
  <c r="E17" i="9" s="1"/>
  <c r="I12" i="1"/>
  <c r="E10" i="7" s="1"/>
  <c r="H10" i="7" s="1"/>
  <c r="I10" i="7" s="1"/>
  <c r="C6" i="1"/>
  <c r="C5" i="1"/>
  <c r="H34" i="4" l="1"/>
  <c r="I34" i="4" s="1"/>
  <c r="I34" i="9" s="1"/>
  <c r="H37" i="7"/>
  <c r="I37" i="7" s="1"/>
  <c r="H35" i="3"/>
  <c r="H35" i="9" s="1"/>
  <c r="H33" i="4"/>
  <c r="I33" i="4" s="1"/>
  <c r="H35" i="7"/>
  <c r="I35" i="7" s="1"/>
  <c r="H23" i="4"/>
  <c r="I23" i="4" s="1"/>
  <c r="H24" i="6"/>
  <c r="I24" i="6" s="1"/>
  <c r="H26" i="8"/>
  <c r="I26" i="8" s="1"/>
  <c r="H24" i="4"/>
  <c r="I24" i="4" s="1"/>
  <c r="H25" i="6"/>
  <c r="I25" i="6" s="1"/>
  <c r="H25" i="7"/>
  <c r="I25" i="7" s="1"/>
  <c r="H25" i="4"/>
  <c r="I25" i="4" s="1"/>
  <c r="H26" i="6"/>
  <c r="I26" i="6" s="1"/>
  <c r="H23" i="8"/>
  <c r="I23" i="8" s="1"/>
  <c r="H30" i="8"/>
  <c r="I30" i="8" s="1"/>
  <c r="H29" i="3"/>
  <c r="H29" i="9" s="1"/>
  <c r="H30" i="4"/>
  <c r="I30" i="4" s="1"/>
  <c r="H29" i="6"/>
  <c r="I29" i="6" s="1"/>
  <c r="H30" i="3"/>
  <c r="E18" i="6"/>
  <c r="H18" i="6" s="1"/>
  <c r="I18" i="6" s="1"/>
  <c r="E10" i="5"/>
  <c r="H10" i="5" s="1"/>
  <c r="I10" i="5" s="1"/>
  <c r="E19" i="8"/>
  <c r="H19" i="8" s="1"/>
  <c r="I19" i="8" s="1"/>
  <c r="E17" i="5"/>
  <c r="H17" i="5" s="1"/>
  <c r="I17" i="5" s="1"/>
  <c r="E17" i="3"/>
  <c r="H17" i="3" s="1"/>
  <c r="I17" i="3" s="1"/>
  <c r="E10" i="4"/>
  <c r="H10" i="4" s="1"/>
  <c r="I10" i="4" s="1"/>
  <c r="E19" i="3"/>
  <c r="H19" i="3" s="1"/>
  <c r="I19" i="3" s="1"/>
  <c r="E11" i="5"/>
  <c r="H11" i="5" s="1"/>
  <c r="I11" i="5" s="1"/>
  <c r="E19" i="9"/>
  <c r="E17" i="6"/>
  <c r="H17" i="6" s="1"/>
  <c r="I17" i="6" s="1"/>
  <c r="E13" i="4"/>
  <c r="H13" i="4" s="1"/>
  <c r="I13" i="4" s="1"/>
  <c r="I16" i="3"/>
  <c r="I18" i="3"/>
  <c r="I23" i="3"/>
  <c r="I25" i="3"/>
  <c r="H25" i="9"/>
  <c r="I29" i="3"/>
  <c r="I36" i="3"/>
  <c r="H36" i="9"/>
  <c r="I35" i="3"/>
  <c r="I30" i="3"/>
  <c r="H30" i="9"/>
  <c r="I21" i="5"/>
  <c r="I33" i="9"/>
  <c r="E12" i="7"/>
  <c r="H12" i="7" s="1"/>
  <c r="I12" i="7" s="1"/>
  <c r="E12" i="6"/>
  <c r="H12" i="6" s="1"/>
  <c r="I12" i="6" s="1"/>
  <c r="E37" i="6"/>
  <c r="H37" i="6" s="1"/>
  <c r="I37" i="6" s="1"/>
  <c r="E19" i="7"/>
  <c r="H19" i="7" s="1"/>
  <c r="I19" i="7" s="1"/>
  <c r="E16" i="8"/>
  <c r="H16" i="8" s="1"/>
  <c r="I16" i="8" s="1"/>
  <c r="E12" i="9"/>
  <c r="E16" i="9"/>
  <c r="E37" i="9"/>
  <c r="E12" i="3"/>
  <c r="H12" i="3" s="1"/>
  <c r="I26" i="3"/>
  <c r="E37" i="3"/>
  <c r="H37" i="3" s="1"/>
  <c r="E19" i="4"/>
  <c r="H19" i="4" s="1"/>
  <c r="I19" i="4" s="1"/>
  <c r="E16" i="5"/>
  <c r="H16" i="5" s="1"/>
  <c r="I16" i="5" s="1"/>
  <c r="E11" i="6"/>
  <c r="H11" i="6" s="1"/>
  <c r="I11" i="6" s="1"/>
  <c r="E18" i="7"/>
  <c r="H18" i="7" s="1"/>
  <c r="I18" i="7" s="1"/>
  <c r="E13" i="8"/>
  <c r="H13" i="8" s="1"/>
  <c r="I13" i="8" s="1"/>
  <c r="E11" i="9"/>
  <c r="E13" i="3"/>
  <c r="H13" i="3" s="1"/>
  <c r="E11" i="3"/>
  <c r="H11" i="3" s="1"/>
  <c r="E18" i="4"/>
  <c r="H18" i="4" s="1"/>
  <c r="I18" i="4" s="1"/>
  <c r="E13" i="5"/>
  <c r="H13" i="5" s="1"/>
  <c r="I13" i="5" s="1"/>
  <c r="E10" i="6"/>
  <c r="H10" i="6" s="1"/>
  <c r="I10" i="6" s="1"/>
  <c r="E17" i="7"/>
  <c r="H17" i="7" s="1"/>
  <c r="I17" i="7" s="1"/>
  <c r="E12" i="8"/>
  <c r="H12" i="8" s="1"/>
  <c r="I12" i="8" s="1"/>
  <c r="E37" i="8"/>
  <c r="H37" i="8" s="1"/>
  <c r="I37" i="8" s="1"/>
  <c r="E10" i="9"/>
  <c r="E10" i="3"/>
  <c r="H10" i="3" s="1"/>
  <c r="E17" i="4"/>
  <c r="H17" i="4" s="1"/>
  <c r="I17" i="4" s="1"/>
  <c r="E12" i="5"/>
  <c r="H12" i="5" s="1"/>
  <c r="I12" i="5" s="1"/>
  <c r="E37" i="5"/>
  <c r="H37" i="5" s="1"/>
  <c r="I37" i="5" s="1"/>
  <c r="E19" i="6"/>
  <c r="H19" i="6" s="1"/>
  <c r="I19" i="6" s="1"/>
  <c r="E16" i="7"/>
  <c r="H16" i="7" s="1"/>
  <c r="I16" i="7" s="1"/>
  <c r="E11" i="8"/>
  <c r="H11" i="8" s="1"/>
  <c r="I11" i="8" s="1"/>
  <c r="E16" i="4"/>
  <c r="H16" i="4" s="1"/>
  <c r="I16" i="4" s="1"/>
  <c r="E13" i="7"/>
  <c r="H13" i="7" s="1"/>
  <c r="I13" i="7" s="1"/>
  <c r="E10" i="8"/>
  <c r="H10" i="8" s="1"/>
  <c r="I10" i="8" s="1"/>
  <c r="H33" i="9"/>
  <c r="E19" i="5"/>
  <c r="H19" i="5" s="1"/>
  <c r="I19" i="5" s="1"/>
  <c r="E16" i="6"/>
  <c r="H16" i="6" s="1"/>
  <c r="I16" i="6" s="1"/>
  <c r="E11" i="7"/>
  <c r="H11" i="7" s="1"/>
  <c r="I11" i="7" s="1"/>
  <c r="E18" i="8"/>
  <c r="H18" i="8" s="1"/>
  <c r="I18" i="8" s="1"/>
  <c r="E18" i="9"/>
  <c r="E18" i="5"/>
  <c r="H18" i="5" s="1"/>
  <c r="I18" i="5" s="1"/>
  <c r="E13" i="6"/>
  <c r="H13" i="6" s="1"/>
  <c r="I13" i="6" s="1"/>
  <c r="E17" i="8"/>
  <c r="H17" i="8" s="1"/>
  <c r="I17" i="8" s="1"/>
  <c r="I24" i="9" l="1"/>
  <c r="I21" i="7"/>
  <c r="I21" i="4"/>
  <c r="H34" i="9"/>
  <c r="H23" i="9"/>
  <c r="H26" i="9"/>
  <c r="H24" i="9"/>
  <c r="I21" i="8"/>
  <c r="I8" i="5"/>
  <c r="I39" i="5" s="1"/>
  <c r="J35" i="5" s="1"/>
  <c r="I8" i="4"/>
  <c r="I8" i="7"/>
  <c r="I39" i="7" s="1"/>
  <c r="J10" i="7" s="1"/>
  <c r="I21" i="6"/>
  <c r="I37" i="3"/>
  <c r="I21" i="3" s="1"/>
  <c r="H37" i="9"/>
  <c r="I29" i="9"/>
  <c r="I8" i="8"/>
  <c r="H16" i="9"/>
  <c r="I10" i="3"/>
  <c r="H10" i="9"/>
  <c r="I11" i="3"/>
  <c r="H11" i="9"/>
  <c r="H19" i="9"/>
  <c r="I16" i="9"/>
  <c r="I13" i="3"/>
  <c r="H13" i="9"/>
  <c r="I26" i="9"/>
  <c r="I25" i="9"/>
  <c r="H17" i="9"/>
  <c r="I19" i="9"/>
  <c r="I17" i="9"/>
  <c r="I12" i="3"/>
  <c r="H12" i="9"/>
  <c r="I35" i="9"/>
  <c r="I23" i="9"/>
  <c r="I30" i="9"/>
  <c r="H18" i="9"/>
  <c r="I8" i="6"/>
  <c r="I36" i="9"/>
  <c r="I18" i="9"/>
  <c r="J16" i="7" l="1"/>
  <c r="J24" i="7"/>
  <c r="J25" i="7"/>
  <c r="J17" i="7"/>
  <c r="J36" i="7"/>
  <c r="I39" i="4"/>
  <c r="J33" i="7"/>
  <c r="J19" i="7"/>
  <c r="J36" i="4"/>
  <c r="J37" i="5"/>
  <c r="J11" i="4"/>
  <c r="J12" i="4"/>
  <c r="J25" i="4"/>
  <c r="J23" i="4"/>
  <c r="J21" i="4" s="1"/>
  <c r="J10" i="4"/>
  <c r="J8" i="4" s="1"/>
  <c r="J18" i="4"/>
  <c r="J33" i="4"/>
  <c r="J34" i="4"/>
  <c r="J12" i="7"/>
  <c r="J11" i="7"/>
  <c r="J17" i="5"/>
  <c r="J30" i="7"/>
  <c r="J16" i="5"/>
  <c r="J26" i="5"/>
  <c r="I39" i="8"/>
  <c r="J16" i="8" s="1"/>
  <c r="J36" i="5"/>
  <c r="J29" i="5"/>
  <c r="J25" i="5"/>
  <c r="J18" i="5"/>
  <c r="J10" i="5"/>
  <c r="J11" i="5"/>
  <c r="J13" i="5"/>
  <c r="J19" i="5"/>
  <c r="J33" i="5"/>
  <c r="J34" i="5"/>
  <c r="J26" i="7"/>
  <c r="J37" i="7"/>
  <c r="J29" i="7"/>
  <c r="J24" i="5"/>
  <c r="J34" i="7"/>
  <c r="J13" i="7"/>
  <c r="J23" i="5"/>
  <c r="J23" i="7"/>
  <c r="J35" i="7"/>
  <c r="J18" i="7"/>
  <c r="J12" i="5"/>
  <c r="J30" i="5"/>
  <c r="I13" i="9"/>
  <c r="J12" i="8"/>
  <c r="I12" i="9"/>
  <c r="I28" i="9"/>
  <c r="I39" i="6"/>
  <c r="I15" i="9"/>
  <c r="J24" i="8"/>
  <c r="J25" i="8"/>
  <c r="J29" i="8"/>
  <c r="J23" i="8"/>
  <c r="I11" i="9"/>
  <c r="I8" i="3"/>
  <c r="I39" i="3" s="1"/>
  <c r="J11" i="3" s="1"/>
  <c r="I10" i="9"/>
  <c r="I37" i="9"/>
  <c r="I22" i="9"/>
  <c r="J26" i="4" l="1"/>
  <c r="J19" i="4"/>
  <c r="J30" i="4"/>
  <c r="J24" i="4"/>
  <c r="J13" i="4"/>
  <c r="J17" i="4"/>
  <c r="J37" i="4"/>
  <c r="J35" i="4"/>
  <c r="J16" i="4"/>
  <c r="J29" i="4"/>
  <c r="J19" i="8"/>
  <c r="J26" i="8"/>
  <c r="J33" i="8"/>
  <c r="J8" i="5"/>
  <c r="J13" i="3"/>
  <c r="J10" i="8"/>
  <c r="J36" i="8"/>
  <c r="J13" i="8"/>
  <c r="J35" i="8"/>
  <c r="J34" i="8"/>
  <c r="J21" i="8" s="1"/>
  <c r="J37" i="3"/>
  <c r="J30" i="8"/>
  <c r="J12" i="3"/>
  <c r="J21" i="7"/>
  <c r="J21" i="5"/>
  <c r="J8" i="7"/>
  <c r="J18" i="8"/>
  <c r="J11" i="8"/>
  <c r="J37" i="8"/>
  <c r="J17" i="8"/>
  <c r="I9" i="9"/>
  <c r="I8" i="9" s="1"/>
  <c r="J26" i="6"/>
  <c r="J30" i="6"/>
  <c r="J18" i="6"/>
  <c r="J24" i="6"/>
  <c r="J17" i="6"/>
  <c r="J23" i="6"/>
  <c r="J34" i="6"/>
  <c r="J29" i="6"/>
  <c r="J35" i="6"/>
  <c r="J25" i="6"/>
  <c r="J36" i="6"/>
  <c r="J33" i="6"/>
  <c r="J12" i="6"/>
  <c r="J16" i="6"/>
  <c r="J10" i="6"/>
  <c r="J11" i="6"/>
  <c r="J19" i="6"/>
  <c r="J37" i="6"/>
  <c r="J13" i="6"/>
  <c r="J34" i="3"/>
  <c r="J24" i="3"/>
  <c r="J33" i="3"/>
  <c r="J17" i="3"/>
  <c r="J26" i="3"/>
  <c r="J19" i="3"/>
  <c r="J30" i="3"/>
  <c r="J16" i="3"/>
  <c r="J25" i="3"/>
  <c r="J18" i="3"/>
  <c r="J29" i="3"/>
  <c r="J23" i="3"/>
  <c r="J36" i="3"/>
  <c r="J35" i="3"/>
  <c r="J10" i="3"/>
  <c r="I32" i="9"/>
  <c r="I21" i="9" s="1"/>
  <c r="J39" i="4"/>
  <c r="J8" i="8" l="1"/>
  <c r="J39" i="8" s="1"/>
  <c r="J39" i="7"/>
  <c r="J39" i="5"/>
  <c r="J8" i="6"/>
  <c r="J21" i="3"/>
  <c r="J8" i="3"/>
  <c r="I39" i="9"/>
  <c r="J21" i="6"/>
  <c r="J39" i="6" l="1"/>
  <c r="J39" i="3"/>
  <c r="J34" i="9"/>
  <c r="J33" i="9"/>
  <c r="J24" i="9"/>
  <c r="J18" i="9"/>
  <c r="J23" i="9"/>
  <c r="J36" i="9"/>
  <c r="J26" i="9"/>
  <c r="J25" i="9"/>
  <c r="J35" i="9"/>
  <c r="J16" i="9"/>
  <c r="J29" i="9"/>
  <c r="J19" i="9"/>
  <c r="J30" i="9"/>
  <c r="J17" i="9"/>
  <c r="J11" i="9"/>
  <c r="J10" i="9"/>
  <c r="J12" i="9"/>
  <c r="J37" i="9"/>
  <c r="J13" i="9"/>
  <c r="J15" i="9" l="1"/>
  <c r="J32" i="9"/>
  <c r="J28" i="9"/>
  <c r="J21" i="9"/>
  <c r="J22" i="9"/>
  <c r="J9" i="9"/>
  <c r="J8" i="9"/>
  <c r="J39" i="9" l="1"/>
</calcChain>
</file>

<file path=xl/sharedStrings.xml><?xml version="1.0" encoding="utf-8"?>
<sst xmlns="http://schemas.openxmlformats.org/spreadsheetml/2006/main" count="654" uniqueCount="153">
  <si>
    <t xml:space="preserve">ORÇAMENTO PARA ELABORAÇÃO DE PROJETOS DE SISTEMA DE ESGOTAMENTO SANITÁRIO </t>
  </si>
  <si>
    <t>Custos de referência</t>
  </si>
  <si>
    <t>Data:</t>
  </si>
  <si>
    <t>Comitê:</t>
  </si>
  <si>
    <t>Município:</t>
  </si>
  <si>
    <t>ITEM</t>
  </si>
  <si>
    <t>ESPECIFICAÇÃO</t>
  </si>
  <si>
    <t>FONTE</t>
  </si>
  <si>
    <t>CÓDIGO</t>
  </si>
  <si>
    <t>DATA BASE</t>
  </si>
  <si>
    <t>UNIDADE</t>
  </si>
  <si>
    <t>CUSTO (R$)</t>
  </si>
  <si>
    <t>MENSAL</t>
  </si>
  <si>
    <t>UNITÁRIO</t>
  </si>
  <si>
    <t xml:space="preserve">EQUIPE TÉCNICA </t>
  </si>
  <si>
    <t>1.1</t>
  </si>
  <si>
    <t>Profissional Sênior</t>
  </si>
  <si>
    <t>hora</t>
  </si>
  <si>
    <t>1.2</t>
  </si>
  <si>
    <t>Engenheiro Pleno</t>
  </si>
  <si>
    <t>1.3</t>
  </si>
  <si>
    <t>Engenheiro Júnior</t>
  </si>
  <si>
    <t>1.4</t>
  </si>
  <si>
    <t>Técnico Especial</t>
  </si>
  <si>
    <t>1.5</t>
  </si>
  <si>
    <t>Auxiliar de escritório</t>
  </si>
  <si>
    <t>DESPESAS DIVERSAS</t>
  </si>
  <si>
    <t>2.1</t>
  </si>
  <si>
    <t xml:space="preserve">SERVIÇO DE SONDAGEM </t>
  </si>
  <si>
    <t>a)</t>
  </si>
  <si>
    <t>Taxa de mobilização e desmobilização de equipamentos para execução de sondagem</t>
  </si>
  <si>
    <t>taxa</t>
  </si>
  <si>
    <t>-</t>
  </si>
  <si>
    <t>b)</t>
  </si>
  <si>
    <t>Sondagem do terreno à percussão (mínimo de 30 m)</t>
  </si>
  <si>
    <t>m</t>
  </si>
  <si>
    <t>2.2</t>
  </si>
  <si>
    <t>SERVIÇOS DE TOPOGRAFIA</t>
  </si>
  <si>
    <t>Mobilização e demobilização entre 35 e 150 km</t>
  </si>
  <si>
    <t>equipe</t>
  </si>
  <si>
    <t xml:space="preserve">Fornecimento de equipe de topografia composta de 1 técnico, 2 auxiliares, 1 estação total classe 2, 1 nível classe 2, trena, demais acessórios, veículo, inclusive cálculo e desenho executados pelas equipes na obra </t>
  </si>
  <si>
    <t>dia</t>
  </si>
  <si>
    <t>c)</t>
  </si>
  <si>
    <t xml:space="preserve">Estadia e alimentação considerando pernoite, café da manhã, almoço e jantar para equipe de 4 pessoas </t>
  </si>
  <si>
    <t>d)</t>
  </si>
  <si>
    <t>Assessoria técnica em serviços de agrimensura</t>
  </si>
  <si>
    <t>2.3</t>
  </si>
  <si>
    <t>OUTRAS DESPESAS</t>
  </si>
  <si>
    <t>Locação de veículo - caminhonete 71-115 CV</t>
  </si>
  <si>
    <t>mês</t>
  </si>
  <si>
    <t>Impressão de desenhos</t>
  </si>
  <si>
    <t>m²</t>
  </si>
  <si>
    <t>Impressão preto e branco</t>
  </si>
  <si>
    <t>unidade</t>
  </si>
  <si>
    <t>Refeições</t>
  </si>
  <si>
    <t>e)</t>
  </si>
  <si>
    <t>Diárias</t>
  </si>
  <si>
    <t>FONTE DOS CUSTOS:</t>
  </si>
  <si>
    <t>Os K's foram calculados através de fórmulas estabelecidas pelo Acórdão 1787/2011. Os parâmetros utilizados foram estabelecidos pela Nota Técnica Conjunta nº 01/2012/SIP/SAF da Agência Nacional de Águas.</t>
  </si>
  <si>
    <t>DETALHAMENTO DO FATOR K</t>
  </si>
  <si>
    <t>ES - ENCARGOS SOCIAIS</t>
  </si>
  <si>
    <t>ESA - ENCARGOS SOCIAIS SOBRE RPA</t>
  </si>
  <si>
    <t>ARDF - ADMINISTRAÇÃO, RISCO E DESPESAS FINANCEIRAS</t>
  </si>
  <si>
    <t>L - LUCRO</t>
  </si>
  <si>
    <t>DFL - DESPESAS FISCAIS LEGAIS</t>
  </si>
  <si>
    <t>DFL=(PIS+COFINS+ISS)/(1-PIS+COFINS+ISS)</t>
  </si>
  <si>
    <t xml:space="preserve">PIS </t>
  </si>
  <si>
    <t>COFINS</t>
  </si>
  <si>
    <t>ISS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</si>
  <si>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</si>
  <si>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</si>
  <si>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</si>
  <si>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</si>
  <si>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</si>
  <si>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</si>
  <si>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K4</t>
  </si>
  <si>
    <t>Despesas diretas</t>
  </si>
  <si>
    <t>K4 = (1+L)*(1+DFL)</t>
  </si>
  <si>
    <t>Produto 1:</t>
  </si>
  <si>
    <t>Item</t>
  </si>
  <si>
    <t>Código</t>
  </si>
  <si>
    <t>Órgão</t>
  </si>
  <si>
    <t>Descrição</t>
  </si>
  <si>
    <t>Custo unitário 
(R$)</t>
  </si>
  <si>
    <t>Quantitativo</t>
  </si>
  <si>
    <t>Custo total
(R$)</t>
  </si>
  <si>
    <t>Custo total com K 
R$)</t>
  </si>
  <si>
    <t>Peso
(%)</t>
  </si>
  <si>
    <t>EQUIPE TÉCNICA</t>
  </si>
  <si>
    <t>Coordenador</t>
  </si>
  <si>
    <t>Auxiliar de Escritório</t>
  </si>
  <si>
    <t>Advogado</t>
  </si>
  <si>
    <t>Engenheiro Elétrico</t>
  </si>
  <si>
    <t>Engenheiro Calculista</t>
  </si>
  <si>
    <t>Engenheiro Mecânico</t>
  </si>
  <si>
    <t>Serviços de topografia</t>
  </si>
  <si>
    <t>Mobilização e Demobilização entre 35 e 150 km</t>
  </si>
  <si>
    <t>Fornecimento de equipe de topografia composta de 1 técnico, 2 auxiliares, 1 estação total classe 2, 1 nível classe 2, trena, demais acessórios, veículo, inclusive cálculo e desenho executados pelas equipe na obra</t>
  </si>
  <si>
    <t>Estadia e Alimentação considerando pernoite, café da manhã, almoço e jantar para equipe de 4 pessoas</t>
  </si>
  <si>
    <t>Assessoria Técnica em Serviços de Agrimensura</t>
  </si>
  <si>
    <t>Serviço de sondagem</t>
  </si>
  <si>
    <t>Outras despesas</t>
  </si>
  <si>
    <t>VALOR TOTAL - Inclusos K's</t>
  </si>
  <si>
    <t>R$</t>
  </si>
  <si>
    <t>Observações:</t>
  </si>
  <si>
    <t>1-</t>
  </si>
  <si>
    <t>2-</t>
  </si>
  <si>
    <t>A remuneração horária é determinada dividindo-se o valor da remuneração mensal pela carga horária efetivamente trabalhada.</t>
  </si>
  <si>
    <t>3-</t>
  </si>
  <si>
    <t>No valor do veículo já estão inclusos os valores de locação, gasolina e pedágio.</t>
  </si>
  <si>
    <t>Autor e Responsável Técnico</t>
  </si>
  <si>
    <t>Aprovado por</t>
  </si>
  <si>
    <t>Produto 2:</t>
  </si>
  <si>
    <t>Produto 3:</t>
  </si>
  <si>
    <t>Produto 4:</t>
  </si>
  <si>
    <t>Produto 5:</t>
  </si>
  <si>
    <t>Produto 6:</t>
  </si>
  <si>
    <t>CONSOLIDADO</t>
  </si>
  <si>
    <t>Cronograma físico-financeiro</t>
  </si>
  <si>
    <t>CRONOGRAMA FÍSICO-FINANCEIRO</t>
  </si>
  <si>
    <t>ETAPA</t>
  </si>
  <si>
    <t>Repasse</t>
  </si>
  <si>
    <t>Percentual</t>
  </si>
  <si>
    <t>MÊS</t>
  </si>
  <si>
    <t>%</t>
  </si>
  <si>
    <t>Plano de Trabalho</t>
  </si>
  <si>
    <t>Estudos Topográficos</t>
  </si>
  <si>
    <t>Estudo de Concepção</t>
  </si>
  <si>
    <t>Projeto Básico</t>
  </si>
  <si>
    <t/>
  </si>
  <si>
    <t>Estudos Geotécnicos</t>
  </si>
  <si>
    <t>Estudo Ambiental</t>
  </si>
  <si>
    <t>Projeto Executivo</t>
  </si>
  <si>
    <t>Finalização contratual</t>
  </si>
  <si>
    <t>TOTAL GERAL</t>
  </si>
  <si>
    <t>LEGENDA:</t>
  </si>
  <si>
    <t>Emissão da Ordem de Serviço</t>
  </si>
  <si>
    <t>Período de análise pela AGEVAP e pelo município</t>
  </si>
  <si>
    <t>Período para elaboração e entrega da minuta do Produto</t>
  </si>
  <si>
    <t>Entrega e aprovação da versão final do Produto</t>
  </si>
  <si>
    <t>Período para pagamento</t>
  </si>
  <si>
    <t>Entrega da 1º versão do Produto</t>
  </si>
  <si>
    <t>Período para finalização contratual interna</t>
  </si>
  <si>
    <t>MODELO</t>
  </si>
  <si>
    <t>PLANIHA DE CUSTOS</t>
  </si>
  <si>
    <t>LOGO DA EMPRESA</t>
  </si>
  <si>
    <t>COMITÊ MÉDIO PARAÍBA DO SUL</t>
  </si>
  <si>
    <r>
      <rPr>
        <b/>
        <i/>
        <sz val="10"/>
        <rFont val="Calibri"/>
        <family val="2"/>
        <scheme val="minor"/>
      </rPr>
      <t>Mês</t>
    </r>
    <r>
      <rPr>
        <b/>
        <sz val="10"/>
        <rFont val="Calibri"/>
        <family val="2"/>
        <scheme val="minor"/>
      </rPr>
      <t>/2020</t>
    </r>
  </si>
  <si>
    <r>
      <t xml:space="preserve">Município: </t>
    </r>
    <r>
      <rPr>
        <b/>
        <i/>
        <sz val="12"/>
        <rFont val="Calibri"/>
        <family val="2"/>
        <scheme val="minor"/>
      </rPr>
      <t>Rio das Flores</t>
    </r>
    <r>
      <rPr>
        <b/>
        <sz val="12"/>
        <rFont val="Calibri"/>
        <family val="2"/>
        <scheme val="minor"/>
      </rPr>
      <t>-RJ</t>
    </r>
  </si>
  <si>
    <t>MODELO Detalhamento do Fator K</t>
  </si>
  <si>
    <t>Caso a empresa realize alterações deverá ser justificado.</t>
  </si>
  <si>
    <t>Detalhar a fonte de cada custo mencionado</t>
  </si>
  <si>
    <t>Respeitar os percentuais máximos de cada produto em relação ao 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</si>
</sst>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1"/>
      <color theme="0"/>
      <name val="Calibri Light"/>
      <family val="2"/>
    </font>
    <font>
      <sz val="11"/>
      <color theme="1" tint="0.14999847407452621"/>
      <name val="Calibri Light"/>
      <family val="2"/>
    </font>
    <font>
      <b/>
      <sz val="11"/>
      <color theme="1" tint="0.14999847407452621"/>
      <name val="Calibri Light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rgb="FFFF0000"/>
      <name val="Calibri Light"/>
      <family val="2"/>
    </font>
    <font>
      <b/>
      <sz val="8"/>
      <color theme="1" tint="0.14999847407452621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8"/>
      <color theme="1" tint="0.14999847407452621"/>
      <name val="Calibri Light"/>
      <family val="2"/>
    </font>
    <font>
      <sz val="12"/>
      <color rgb="FFFF0000"/>
      <name val="Calibri Light"/>
      <family val="2"/>
    </font>
    <font>
      <sz val="9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b/>
      <sz val="10"/>
      <color theme="0"/>
      <name val="Calibri Light"/>
      <family val="2"/>
    </font>
    <font>
      <b/>
      <sz val="10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sz val="12"/>
      <name val="Arial"/>
      <family val="2"/>
    </font>
    <font>
      <b/>
      <sz val="12"/>
      <color theme="1"/>
      <name val="Calibri Light"/>
      <family val="2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rgb="FFFF0000"/>
      <name val="Calibri Light"/>
      <family val="2"/>
    </font>
    <font>
      <sz val="12"/>
      <color rgb="FFFF0000"/>
      <name val="Arial"/>
      <family val="2"/>
    </font>
    <font>
      <sz val="8"/>
      <color rgb="FFFF0000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48E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/>
  </cellStyleXfs>
  <cellXfs count="3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3" applyFont="1" applyAlignment="1">
      <alignment horizontal="left" vertical="center"/>
    </xf>
    <xf numFmtId="0" fontId="3" fillId="0" borderId="0" xfId="3" applyFont="1"/>
    <xf numFmtId="49" fontId="3" fillId="3" borderId="0" xfId="0" applyNumberFormat="1" applyFont="1" applyFill="1" applyAlignment="1">
      <alignment horizontal="center"/>
    </xf>
    <xf numFmtId="0" fontId="2" fillId="0" borderId="0" xfId="3" applyFont="1" applyAlignment="1">
      <alignment horizontal="right" vertical="center"/>
    </xf>
    <xf numFmtId="14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4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/>
    </xf>
    <xf numFmtId="4" fontId="5" fillId="3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textRotation="90"/>
    </xf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" fontId="7" fillId="3" borderId="2" xfId="1" applyNumberFormat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center"/>
    </xf>
    <xf numFmtId="165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164" fontId="5" fillId="3" borderId="0" xfId="1" applyFont="1" applyFill="1" applyAlignment="1">
      <alignment vertical="center"/>
    </xf>
    <xf numFmtId="4" fontId="5" fillId="0" borderId="0" xfId="1" applyNumberFormat="1" applyFont="1" applyAlignment="1">
      <alignment horizontal="center" vertical="center"/>
    </xf>
    <xf numFmtId="1" fontId="6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1" applyNumberFormat="1" applyFont="1" applyFill="1" applyBorder="1" applyAlignment="1">
      <alignment horizontal="center" vertical="center"/>
    </xf>
    <xf numFmtId="1" fontId="7" fillId="3" borderId="1" xfId="1" quotePrefix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center" vertical="center"/>
    </xf>
    <xf numFmtId="1" fontId="7" fillId="3" borderId="2" xfId="1" quotePrefix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>
      <alignment horizontal="right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1" fontId="5" fillId="3" borderId="2" xfId="1" applyNumberFormat="1" applyFont="1" applyFill="1" applyBorder="1" applyAlignment="1">
      <alignment horizontal="center" vertical="center"/>
    </xf>
    <xf numFmtId="164" fontId="5" fillId="0" borderId="0" xfId="1" applyFont="1" applyAlignment="1">
      <alignment vertical="center"/>
    </xf>
    <xf numFmtId="4" fontId="5" fillId="0" borderId="1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" fontId="5" fillId="0" borderId="2" xfId="1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9" fontId="15" fillId="3" borderId="0" xfId="0" applyNumberFormat="1" applyFont="1" applyFill="1" applyAlignment="1">
      <alignment horizontal="center"/>
    </xf>
    <xf numFmtId="0" fontId="15" fillId="3" borderId="0" xfId="0" applyFont="1" applyFill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4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>
      <alignment horizontal="right" vertical="center" wrapText="1"/>
    </xf>
    <xf numFmtId="0" fontId="4" fillId="4" borderId="0" xfId="3" applyFont="1" applyFill="1" applyAlignment="1">
      <alignment vertical="center" wrapText="1"/>
    </xf>
    <xf numFmtId="0" fontId="5" fillId="3" borderId="2" xfId="3" applyFont="1" applyFill="1" applyBorder="1" applyAlignment="1">
      <alignment horizontal="left" vertical="center"/>
    </xf>
    <xf numFmtId="0" fontId="5" fillId="3" borderId="2" xfId="3" applyFont="1" applyFill="1" applyBorder="1" applyAlignment="1">
      <alignment horizontal="right"/>
    </xf>
    <xf numFmtId="43" fontId="5" fillId="3" borderId="2" xfId="5" applyNumberFormat="1" applyFont="1" applyFill="1" applyBorder="1" applyAlignment="1">
      <alignment horizontal="left" vertical="center"/>
    </xf>
    <xf numFmtId="4" fontId="5" fillId="3" borderId="2" xfId="3" applyNumberFormat="1" applyFont="1" applyFill="1" applyBorder="1" applyAlignment="1">
      <alignment vertical="center"/>
    </xf>
    <xf numFmtId="10" fontId="5" fillId="3" borderId="2" xfId="6" applyNumberFormat="1" applyFont="1" applyFill="1" applyBorder="1" applyAlignment="1">
      <alignment vertical="center"/>
    </xf>
    <xf numFmtId="0" fontId="5" fillId="3" borderId="2" xfId="3" applyFont="1" applyFill="1" applyBorder="1" applyAlignment="1">
      <alignment vertical="center"/>
    </xf>
    <xf numFmtId="0" fontId="16" fillId="3" borderId="2" xfId="3" applyFont="1" applyFill="1" applyBorder="1" applyAlignment="1">
      <alignment horizontal="left" vertical="center"/>
    </xf>
    <xf numFmtId="10" fontId="5" fillId="3" borderId="2" xfId="6" applyNumberFormat="1" applyFont="1" applyFill="1" applyBorder="1" applyAlignment="1">
      <alignment horizontal="left" vertical="center"/>
    </xf>
    <xf numFmtId="43" fontId="5" fillId="3" borderId="2" xfId="5" applyNumberFormat="1" applyFont="1" applyFill="1" applyBorder="1" applyAlignment="1">
      <alignment vertical="center"/>
    </xf>
    <xf numFmtId="1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/>
    </xf>
    <xf numFmtId="10" fontId="5" fillId="0" borderId="0" xfId="6" applyNumberFormat="1" applyFont="1" applyAlignment="1">
      <alignment horizontal="left" vertical="center"/>
    </xf>
    <xf numFmtId="4" fontId="5" fillId="0" borderId="0" xfId="3" applyNumberFormat="1" applyFont="1" applyAlignment="1">
      <alignment vertical="center"/>
    </xf>
    <xf numFmtId="43" fontId="5" fillId="0" borderId="0" xfId="5" applyNumberFormat="1" applyFont="1" applyAlignment="1">
      <alignment vertical="center"/>
    </xf>
    <xf numFmtId="1" fontId="6" fillId="7" borderId="0" xfId="3" applyNumberFormat="1" applyFont="1" applyFill="1" applyAlignment="1">
      <alignment horizontal="center" vertical="center"/>
    </xf>
    <xf numFmtId="0" fontId="6" fillId="7" borderId="0" xfId="3" applyFont="1" applyFill="1" applyAlignment="1">
      <alignment horizontal="left" vertical="center"/>
    </xf>
    <xf numFmtId="0" fontId="17" fillId="7" borderId="0" xfId="3" applyFont="1" applyFill="1" applyAlignment="1">
      <alignment horizontal="left" vertical="center"/>
    </xf>
    <xf numFmtId="0" fontId="6" fillId="7" borderId="0" xfId="3" applyFont="1" applyFill="1" applyAlignment="1">
      <alignment horizontal="right"/>
    </xf>
    <xf numFmtId="43" fontId="6" fillId="7" borderId="0" xfId="5" applyNumberFormat="1" applyFont="1" applyFill="1" applyAlignment="1">
      <alignment horizontal="center" vertical="center"/>
    </xf>
    <xf numFmtId="4" fontId="6" fillId="7" borderId="0" xfId="3" applyNumberFormat="1" applyFont="1" applyFill="1" applyAlignment="1">
      <alignment vertical="center"/>
    </xf>
    <xf numFmtId="4" fontId="6" fillId="7" borderId="0" xfId="6" applyNumberFormat="1" applyFont="1" applyFill="1" applyAlignment="1">
      <alignment vertical="center"/>
    </xf>
    <xf numFmtId="1" fontId="2" fillId="0" borderId="0" xfId="3" applyNumberFormat="1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2" fillId="0" borderId="0" xfId="3" applyFont="1" applyAlignment="1">
      <alignment horizontal="right"/>
    </xf>
    <xf numFmtId="43" fontId="2" fillId="0" borderId="0" xfId="5" applyNumberFormat="1" applyFont="1" applyAlignment="1">
      <alignment horizontal="center" vertical="center"/>
    </xf>
    <xf numFmtId="4" fontId="2" fillId="0" borderId="0" xfId="3" applyNumberFormat="1" applyFont="1" applyAlignment="1">
      <alignment vertical="center"/>
    </xf>
    <xf numFmtId="4" fontId="2" fillId="0" borderId="0" xfId="6" applyNumberFormat="1" applyFont="1" applyAlignment="1">
      <alignment vertical="center"/>
    </xf>
    <xf numFmtId="3" fontId="3" fillId="0" borderId="0" xfId="4" applyNumberFormat="1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4" fontId="2" fillId="0" borderId="0" xfId="3" applyNumberFormat="1" applyFont="1" applyAlignment="1">
      <alignment horizontal="right" vertical="center"/>
    </xf>
    <xf numFmtId="4" fontId="3" fillId="0" borderId="0" xfId="3" applyNumberFormat="1" applyFont="1" applyAlignment="1">
      <alignment vertic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4" fontId="3" fillId="0" borderId="0" xfId="3" applyNumberFormat="1" applyFont="1" applyAlignment="1">
      <alignment horizontal="left" vertical="center"/>
    </xf>
    <xf numFmtId="0" fontId="19" fillId="4" borderId="3" xfId="3" applyFont="1" applyFill="1" applyBorder="1" applyAlignment="1">
      <alignment horizontal="center" vertical="center"/>
    </xf>
    <xf numFmtId="0" fontId="19" fillId="4" borderId="3" xfId="3" applyFont="1" applyFill="1" applyBorder="1" applyAlignment="1">
      <alignment horizontal="center" vertical="center" wrapText="1"/>
    </xf>
    <xf numFmtId="4" fontId="19" fillId="4" borderId="3" xfId="3" applyNumberFormat="1" applyFont="1" applyFill="1" applyBorder="1" applyAlignment="1">
      <alignment horizontal="center" vertical="center" wrapText="1"/>
    </xf>
    <xf numFmtId="4" fontId="19" fillId="4" borderId="3" xfId="3" applyNumberFormat="1" applyFont="1" applyFill="1" applyBorder="1" applyAlignment="1">
      <alignment horizontal="center" vertical="center"/>
    </xf>
    <xf numFmtId="4" fontId="19" fillId="4" borderId="3" xfId="3" applyNumberFormat="1" applyFont="1" applyFill="1" applyBorder="1" applyAlignment="1">
      <alignment horizontal="center" vertical="center" wrapText="1"/>
    </xf>
    <xf numFmtId="0" fontId="19" fillId="5" borderId="4" xfId="3" applyFont="1" applyFill="1" applyBorder="1" applyAlignment="1">
      <alignment horizontal="center" vertical="center"/>
    </xf>
    <xf numFmtId="0" fontId="19" fillId="5" borderId="4" xfId="3" applyFont="1" applyFill="1" applyBorder="1" applyAlignment="1">
      <alignment vertical="center"/>
    </xf>
    <xf numFmtId="0" fontId="19" fillId="5" borderId="4" xfId="3" applyFont="1" applyFill="1" applyBorder="1" applyAlignment="1">
      <alignment horizontal="right" vertical="center"/>
    </xf>
    <xf numFmtId="4" fontId="19" fillId="5" borderId="4" xfId="3" applyNumberFormat="1" applyFont="1" applyFill="1" applyBorder="1" applyAlignment="1">
      <alignment vertical="center"/>
    </xf>
    <xf numFmtId="10" fontId="19" fillId="5" borderId="4" xfId="6" applyNumberFormat="1" applyFont="1" applyFill="1" applyBorder="1" applyAlignment="1">
      <alignment horizontal="right" vertical="center"/>
    </xf>
    <xf numFmtId="0" fontId="20" fillId="6" borderId="5" xfId="3" applyFont="1" applyFill="1" applyBorder="1" applyAlignment="1">
      <alignment horizontal="center" vertical="center"/>
    </xf>
    <xf numFmtId="0" fontId="20" fillId="6" borderId="5" xfId="3" applyFont="1" applyFill="1" applyBorder="1" applyAlignment="1">
      <alignment horizontal="left" vertical="center"/>
    </xf>
    <xf numFmtId="0" fontId="20" fillId="6" borderId="5" xfId="3" applyFont="1" applyFill="1" applyBorder="1" applyAlignment="1">
      <alignment horizontal="right" vertical="center"/>
    </xf>
    <xf numFmtId="4" fontId="20" fillId="6" borderId="5" xfId="3" applyNumberFormat="1" applyFont="1" applyFill="1" applyBorder="1" applyAlignment="1">
      <alignment horizontal="center" vertical="center"/>
    </xf>
    <xf numFmtId="10" fontId="20" fillId="6" borderId="5" xfId="6" applyNumberFormat="1" applyFont="1" applyFill="1" applyBorder="1" applyAlignment="1">
      <alignment horizontal="right" vertical="center"/>
    </xf>
    <xf numFmtId="0" fontId="21" fillId="3" borderId="1" xfId="3" applyFont="1" applyFill="1" applyBorder="1" applyAlignment="1">
      <alignment vertical="top"/>
    </xf>
    <xf numFmtId="0" fontId="21" fillId="3" borderId="1" xfId="3" applyFont="1" applyFill="1" applyBorder="1" applyAlignment="1">
      <alignment horizontal="center" vertical="center"/>
    </xf>
    <xf numFmtId="4" fontId="21" fillId="3" borderId="1" xfId="3" applyNumberFormat="1" applyFont="1" applyFill="1" applyBorder="1" applyAlignment="1">
      <alignment horizontal="center" vertical="center"/>
    </xf>
    <xf numFmtId="0" fontId="21" fillId="3" borderId="1" xfId="3" applyFont="1" applyFill="1" applyBorder="1" applyAlignment="1">
      <alignment horizontal="justify" vertical="center" wrapText="1"/>
    </xf>
    <xf numFmtId="4" fontId="21" fillId="3" borderId="1" xfId="3" applyNumberFormat="1" applyFont="1" applyFill="1" applyBorder="1" applyAlignment="1">
      <alignment horizontal="right" vertical="center"/>
    </xf>
    <xf numFmtId="1" fontId="21" fillId="3" borderId="1" xfId="3" applyNumberFormat="1" applyFont="1" applyFill="1" applyBorder="1" applyAlignment="1">
      <alignment horizontal="center" vertical="center" wrapText="1"/>
    </xf>
    <xf numFmtId="10" fontId="22" fillId="3" borderId="1" xfId="6" applyNumberFormat="1" applyFont="1" applyFill="1" applyBorder="1" applyAlignment="1">
      <alignment horizontal="right" vertical="center"/>
    </xf>
    <xf numFmtId="0" fontId="3" fillId="0" borderId="0" xfId="3" applyFont="1" applyAlignment="1">
      <alignment vertical="top"/>
    </xf>
    <xf numFmtId="0" fontId="21" fillId="3" borderId="2" xfId="3" applyFont="1" applyFill="1" applyBorder="1" applyAlignment="1">
      <alignment vertical="top"/>
    </xf>
    <xf numFmtId="0" fontId="21" fillId="3" borderId="2" xfId="3" applyFont="1" applyFill="1" applyBorder="1" applyAlignment="1">
      <alignment horizontal="center" vertical="center"/>
    </xf>
    <xf numFmtId="4" fontId="21" fillId="3" borderId="2" xfId="3" applyNumberFormat="1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justify" vertical="center" wrapText="1"/>
    </xf>
    <xf numFmtId="4" fontId="21" fillId="3" borderId="2" xfId="3" applyNumberFormat="1" applyFont="1" applyFill="1" applyBorder="1" applyAlignment="1">
      <alignment horizontal="right" vertical="center"/>
    </xf>
    <xf numFmtId="1" fontId="21" fillId="3" borderId="2" xfId="3" applyNumberFormat="1" applyFont="1" applyFill="1" applyBorder="1" applyAlignment="1">
      <alignment horizontal="center" vertical="center" wrapText="1"/>
    </xf>
    <xf numFmtId="10" fontId="22" fillId="3" borderId="2" xfId="6" applyNumberFormat="1" applyFont="1" applyFill="1" applyBorder="1" applyAlignment="1">
      <alignment horizontal="right" vertical="center"/>
    </xf>
    <xf numFmtId="4" fontId="3" fillId="0" borderId="0" xfId="3" applyNumberFormat="1" applyFont="1" applyAlignment="1">
      <alignment vertical="top"/>
    </xf>
    <xf numFmtId="1" fontId="21" fillId="3" borderId="0" xfId="3" applyNumberFormat="1" applyFont="1" applyFill="1" applyAlignment="1">
      <alignment vertical="center"/>
    </xf>
    <xf numFmtId="1" fontId="21" fillId="3" borderId="0" xfId="3" applyNumberFormat="1" applyFont="1" applyFill="1" applyAlignment="1">
      <alignment horizontal="center" vertical="center"/>
    </xf>
    <xf numFmtId="4" fontId="21" fillId="3" borderId="0" xfId="7" applyNumberFormat="1" applyFont="1" applyFill="1" applyAlignment="1">
      <alignment horizontal="center" vertical="center"/>
    </xf>
    <xf numFmtId="4" fontId="21" fillId="3" borderId="0" xfId="3" applyNumberFormat="1" applyFont="1" applyFill="1" applyAlignment="1">
      <alignment horizontal="justify" vertical="center"/>
    </xf>
    <xf numFmtId="4" fontId="21" fillId="3" borderId="0" xfId="7" applyNumberFormat="1" applyFont="1" applyFill="1" applyAlignment="1">
      <alignment horizontal="right" vertical="center"/>
    </xf>
    <xf numFmtId="4" fontId="21" fillId="3" borderId="0" xfId="3" applyNumberFormat="1" applyFont="1" applyFill="1" applyAlignment="1">
      <alignment horizontal="center" vertical="center"/>
    </xf>
    <xf numFmtId="3" fontId="21" fillId="3" borderId="0" xfId="7" applyNumberFormat="1" applyFont="1" applyFill="1" applyAlignment="1">
      <alignment horizontal="center" vertical="center"/>
    </xf>
    <xf numFmtId="10" fontId="22" fillId="3" borderId="0" xfId="6" applyNumberFormat="1" applyFont="1" applyFill="1" applyAlignment="1">
      <alignment horizontal="right" vertical="center"/>
    </xf>
    <xf numFmtId="0" fontId="20" fillId="6" borderId="0" xfId="3" applyFont="1" applyFill="1" applyAlignment="1">
      <alignment horizontal="center" vertical="center"/>
    </xf>
    <xf numFmtId="0" fontId="20" fillId="6" borderId="0" xfId="3" applyFont="1" applyFill="1" applyAlignment="1">
      <alignment horizontal="left" vertical="center"/>
    </xf>
    <xf numFmtId="0" fontId="20" fillId="6" borderId="0" xfId="3" applyFont="1" applyFill="1" applyAlignment="1">
      <alignment horizontal="right" vertical="center"/>
    </xf>
    <xf numFmtId="4" fontId="20" fillId="6" borderId="0" xfId="3" applyNumberFormat="1" applyFont="1" applyFill="1" applyAlignment="1">
      <alignment horizontal="right" vertical="center"/>
    </xf>
    <xf numFmtId="10" fontId="20" fillId="6" borderId="0" xfId="6" applyNumberFormat="1" applyFont="1" applyFill="1" applyAlignment="1">
      <alignment horizontal="right" vertical="center"/>
    </xf>
    <xf numFmtId="0" fontId="21" fillId="3" borderId="1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justify" vertical="center" wrapText="1"/>
    </xf>
    <xf numFmtId="2" fontId="21" fillId="0" borderId="0" xfId="3" applyNumberFormat="1" applyFont="1" applyAlignment="1">
      <alignment horizontal="right" vertical="center"/>
    </xf>
    <xf numFmtId="4" fontId="21" fillId="0" borderId="0" xfId="3" applyNumberFormat="1" applyFont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4" fontId="21" fillId="0" borderId="0" xfId="3" applyNumberFormat="1" applyFont="1" applyAlignment="1">
      <alignment vertical="center"/>
    </xf>
    <xf numFmtId="10" fontId="22" fillId="0" borderId="0" xfId="6" applyNumberFormat="1" applyFont="1" applyAlignment="1">
      <alignment horizontal="right" vertical="center"/>
    </xf>
    <xf numFmtId="0" fontId="19" fillId="5" borderId="3" xfId="3" applyFont="1" applyFill="1" applyBorder="1" applyAlignment="1">
      <alignment horizontal="center" vertical="center"/>
    </xf>
    <xf numFmtId="0" fontId="19" fillId="5" borderId="3" xfId="3" applyFont="1" applyFill="1" applyBorder="1" applyAlignment="1">
      <alignment vertical="center"/>
    </xf>
    <xf numFmtId="0" fontId="19" fillId="5" borderId="3" xfId="3" applyFont="1" applyFill="1" applyBorder="1" applyAlignment="1">
      <alignment horizontal="right" vertical="center"/>
    </xf>
    <xf numFmtId="4" fontId="19" fillId="5" borderId="3" xfId="3" applyNumberFormat="1" applyFont="1" applyFill="1" applyBorder="1" applyAlignment="1">
      <alignment horizontal="right" vertical="center"/>
    </xf>
    <xf numFmtId="10" fontId="19" fillId="5" borderId="3" xfId="6" applyNumberFormat="1" applyFont="1" applyFill="1" applyBorder="1" applyAlignment="1">
      <alignment horizontal="right" vertical="center"/>
    </xf>
    <xf numFmtId="4" fontId="21" fillId="3" borderId="1" xfId="7" applyNumberFormat="1" applyFont="1" applyFill="1" applyBorder="1" applyAlignment="1">
      <alignment horizontal="center" vertical="center" wrapText="1"/>
    </xf>
    <xf numFmtId="4" fontId="21" fillId="3" borderId="1" xfId="3" applyNumberFormat="1" applyFont="1" applyFill="1" applyBorder="1" applyAlignment="1">
      <alignment horizontal="left" vertical="center" wrapText="1"/>
    </xf>
    <xf numFmtId="4" fontId="21" fillId="3" borderId="1" xfId="7" applyNumberFormat="1" applyFont="1" applyFill="1" applyBorder="1" applyAlignment="1">
      <alignment horizontal="right" vertical="center"/>
    </xf>
    <xf numFmtId="3" fontId="21" fillId="3" borderId="1" xfId="7" applyNumberFormat="1" applyFont="1" applyFill="1" applyBorder="1" applyAlignment="1">
      <alignment horizontal="center" vertical="center"/>
    </xf>
    <xf numFmtId="4" fontId="21" fillId="3" borderId="2" xfId="7" applyNumberFormat="1" applyFont="1" applyFill="1" applyBorder="1" applyAlignment="1">
      <alignment horizontal="center" vertical="center" wrapText="1"/>
    </xf>
    <xf numFmtId="4" fontId="21" fillId="3" borderId="2" xfId="3" applyNumberFormat="1" applyFont="1" applyFill="1" applyBorder="1" applyAlignment="1">
      <alignment horizontal="left" vertical="center" wrapText="1"/>
    </xf>
    <xf numFmtId="4" fontId="21" fillId="3" borderId="2" xfId="7" applyNumberFormat="1" applyFont="1" applyFill="1" applyBorder="1" applyAlignment="1">
      <alignment horizontal="right" vertical="center"/>
    </xf>
    <xf numFmtId="3" fontId="21" fillId="3" borderId="2" xfId="7" applyNumberFormat="1" applyFont="1" applyFill="1" applyBorder="1" applyAlignment="1">
      <alignment horizontal="center" vertical="center"/>
    </xf>
    <xf numFmtId="4" fontId="21" fillId="3" borderId="2" xfId="7" applyNumberFormat="1" applyFont="1" applyFill="1" applyBorder="1" applyAlignment="1">
      <alignment horizontal="right" vertical="center" wrapText="1"/>
    </xf>
    <xf numFmtId="4" fontId="21" fillId="3" borderId="2" xfId="3" applyNumberFormat="1" applyFont="1" applyFill="1" applyBorder="1" applyAlignment="1">
      <alignment horizontal="center" vertical="center" wrapText="1"/>
    </xf>
    <xf numFmtId="10" fontId="22" fillId="3" borderId="2" xfId="6" applyNumberFormat="1" applyFont="1" applyFill="1" applyBorder="1" applyAlignment="1">
      <alignment horizontal="right" vertical="center" wrapText="1"/>
    </xf>
    <xf numFmtId="0" fontId="3" fillId="0" borderId="0" xfId="3" applyFont="1" applyAlignment="1">
      <alignment vertical="top" wrapText="1"/>
    </xf>
    <xf numFmtId="0" fontId="20" fillId="6" borderId="0" xfId="3" applyFont="1" applyFill="1" applyAlignment="1">
      <alignment vertical="center"/>
    </xf>
    <xf numFmtId="4" fontId="20" fillId="6" borderId="0" xfId="3" applyNumberFormat="1" applyFont="1" applyFill="1" applyAlignment="1">
      <alignment vertical="center"/>
    </xf>
    <xf numFmtId="0" fontId="21" fillId="3" borderId="1" xfId="3" applyFont="1" applyFill="1" applyBorder="1" applyAlignment="1">
      <alignment horizontal="center" vertical="top"/>
    </xf>
    <xf numFmtId="1" fontId="21" fillId="3" borderId="1" xfId="3" applyNumberFormat="1" applyFont="1" applyFill="1" applyBorder="1" applyAlignment="1">
      <alignment vertical="center"/>
    </xf>
    <xf numFmtId="4" fontId="21" fillId="3" borderId="1" xfId="7" applyNumberFormat="1" applyFont="1" applyFill="1" applyBorder="1" applyAlignment="1">
      <alignment vertical="center"/>
    </xf>
    <xf numFmtId="0" fontId="21" fillId="3" borderId="1" xfId="3" applyFont="1" applyFill="1" applyBorder="1" applyAlignment="1">
      <alignment vertical="center" wrapText="1"/>
    </xf>
    <xf numFmtId="0" fontId="21" fillId="3" borderId="2" xfId="3" applyFont="1" applyFill="1" applyBorder="1" applyAlignment="1">
      <alignment horizontal="center" vertical="top"/>
    </xf>
    <xf numFmtId="1" fontId="21" fillId="3" borderId="2" xfId="3" applyNumberFormat="1" applyFont="1" applyFill="1" applyBorder="1" applyAlignment="1">
      <alignment vertical="center"/>
    </xf>
    <xf numFmtId="4" fontId="21" fillId="3" borderId="2" xfId="7" applyNumberFormat="1" applyFont="1" applyFill="1" applyBorder="1" applyAlignment="1">
      <alignment vertical="center"/>
    </xf>
    <xf numFmtId="4" fontId="21" fillId="3" borderId="2" xfId="3" applyNumberFormat="1" applyFont="1" applyFill="1" applyBorder="1" applyAlignment="1">
      <alignment vertical="center" wrapText="1"/>
    </xf>
    <xf numFmtId="4" fontId="21" fillId="3" borderId="0" xfId="3" applyNumberFormat="1" applyFont="1" applyFill="1" applyAlignment="1">
      <alignment vertical="center"/>
    </xf>
    <xf numFmtId="4" fontId="20" fillId="6" borderId="0" xfId="3" applyNumberFormat="1" applyFont="1" applyFill="1" applyAlignment="1">
      <alignment horizontal="center" vertical="center"/>
    </xf>
    <xf numFmtId="1" fontId="21" fillId="3" borderId="1" xfId="3" applyNumberFormat="1" applyFont="1" applyFill="1" applyBorder="1" applyAlignment="1">
      <alignment horizontal="center" vertical="center"/>
    </xf>
    <xf numFmtId="1" fontId="21" fillId="3" borderId="2" xfId="3" applyNumberFormat="1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horizontal="justify" vertical="center" wrapText="1"/>
    </xf>
    <xf numFmtId="0" fontId="21" fillId="0" borderId="0" xfId="3" applyFont="1" applyAlignment="1">
      <alignment horizontal="right" vertical="center"/>
    </xf>
    <xf numFmtId="4" fontId="20" fillId="0" borderId="0" xfId="3" applyNumberFormat="1" applyFont="1" applyAlignment="1">
      <alignment vertical="center"/>
    </xf>
    <xf numFmtId="10" fontId="23" fillId="0" borderId="0" xfId="6" applyNumberFormat="1" applyFont="1" applyAlignment="1">
      <alignment horizontal="right" vertical="center"/>
    </xf>
    <xf numFmtId="0" fontId="24" fillId="4" borderId="0" xfId="3" applyFont="1" applyFill="1" applyAlignment="1">
      <alignment horizontal="left" vertical="center" wrapText="1"/>
    </xf>
    <xf numFmtId="4" fontId="24" fillId="4" borderId="0" xfId="3" applyNumberFormat="1" applyFont="1" applyFill="1" applyAlignment="1">
      <alignment horizontal="right" vertical="center"/>
    </xf>
    <xf numFmtId="0" fontId="3" fillId="4" borderId="0" xfId="3" applyFont="1" applyFill="1" applyAlignment="1">
      <alignment horizontal="center"/>
    </xf>
    <xf numFmtId="4" fontId="24" fillId="4" borderId="0" xfId="3" applyNumberFormat="1" applyFont="1" applyFill="1" applyAlignment="1">
      <alignment vertical="center"/>
    </xf>
    <xf numFmtId="10" fontId="24" fillId="4" borderId="0" xfId="6" applyNumberFormat="1" applyFont="1" applyFill="1" applyAlignment="1">
      <alignment horizontal="right" vertical="center"/>
    </xf>
    <xf numFmtId="164" fontId="2" fillId="0" borderId="0" xfId="3" applyNumberFormat="1" applyFont="1" applyAlignment="1">
      <alignment horizontal="center" vertical="center"/>
    </xf>
    <xf numFmtId="0" fontId="2" fillId="0" borderId="0" xfId="3" applyFont="1" applyAlignment="1">
      <alignment vertical="center"/>
    </xf>
    <xf numFmtId="4" fontId="2" fillId="0" borderId="0" xfId="6" applyNumberFormat="1" applyFont="1" applyAlignment="1">
      <alignment horizontal="right" vertical="center"/>
    </xf>
    <xf numFmtId="0" fontId="15" fillId="0" borderId="0" xfId="3" applyFont="1" applyAlignment="1">
      <alignment vertical="center"/>
    </xf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vertical="center" wrapText="1"/>
    </xf>
    <xf numFmtId="4" fontId="3" fillId="0" borderId="0" xfId="3" applyNumberFormat="1" applyFont="1" applyAlignment="1">
      <alignment horizontal="right" vertical="center"/>
    </xf>
    <xf numFmtId="166" fontId="21" fillId="3" borderId="1" xfId="3" applyNumberFormat="1" applyFont="1" applyFill="1" applyBorder="1" applyAlignment="1">
      <alignment horizontal="center" vertical="center" wrapText="1"/>
    </xf>
    <xf numFmtId="166" fontId="21" fillId="3" borderId="2" xfId="3" applyNumberFormat="1" applyFont="1" applyFill="1" applyBorder="1" applyAlignment="1">
      <alignment horizontal="center" vertical="center" wrapText="1"/>
    </xf>
    <xf numFmtId="167" fontId="21" fillId="3" borderId="1" xfId="7" applyNumberFormat="1" applyFont="1" applyFill="1" applyBorder="1" applyAlignment="1">
      <alignment horizontal="center" vertical="center"/>
    </xf>
    <xf numFmtId="166" fontId="21" fillId="3" borderId="0" xfId="7" applyNumberFormat="1" applyFont="1" applyFill="1" applyAlignment="1">
      <alignment horizontal="center" vertical="center"/>
    </xf>
    <xf numFmtId="166" fontId="20" fillId="6" borderId="0" xfId="3" applyNumberFormat="1" applyFont="1" applyFill="1" applyAlignment="1">
      <alignment horizontal="left" vertical="center"/>
    </xf>
    <xf numFmtId="167" fontId="25" fillId="3" borderId="1" xfId="7" applyNumberFormat="1" applyFont="1" applyFill="1" applyBorder="1" applyAlignment="1">
      <alignment horizontal="center" vertical="center"/>
    </xf>
    <xf numFmtId="4" fontId="3" fillId="0" borderId="0" xfId="3" applyNumberFormat="1" applyFont="1"/>
    <xf numFmtId="0" fontId="26" fillId="0" borderId="0" xfId="3" applyFont="1" applyAlignment="1">
      <alignment horizontal="lef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left" vertical="center"/>
    </xf>
    <xf numFmtId="4" fontId="20" fillId="6" borderId="5" xfId="3" applyNumberFormat="1" applyFont="1" applyFill="1" applyBorder="1" applyAlignment="1">
      <alignment horizontal="right" vertical="center"/>
    </xf>
    <xf numFmtId="10" fontId="23" fillId="6" borderId="5" xfId="2" applyNumberFormat="1" applyFont="1" applyFill="1" applyBorder="1" applyAlignment="1">
      <alignment horizontal="right" vertical="center"/>
    </xf>
    <xf numFmtId="0" fontId="1" fillId="2" borderId="0" xfId="8" applyAlignment="1">
      <alignment vertical="top" wrapText="1"/>
    </xf>
    <xf numFmtId="14" fontId="3" fillId="0" borderId="0" xfId="3" applyNumberFormat="1" applyFont="1" applyAlignment="1">
      <alignment vertical="center"/>
    </xf>
    <xf numFmtId="0" fontId="27" fillId="0" borderId="0" xfId="0" applyFont="1"/>
    <xf numFmtId="4" fontId="2" fillId="0" borderId="0" xfId="3" applyNumberFormat="1" applyFont="1" applyAlignment="1">
      <alignment horizontal="right"/>
    </xf>
    <xf numFmtId="14" fontId="3" fillId="0" borderId="0" xfId="3" applyNumberFormat="1" applyFont="1" applyAlignment="1">
      <alignment horizontal="center"/>
    </xf>
    <xf numFmtId="0" fontId="28" fillId="4" borderId="3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29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10" fontId="30" fillId="8" borderId="6" xfId="2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10" fontId="30" fillId="3" borderId="6" xfId="2" applyNumberFormat="1" applyFont="1" applyFill="1" applyBorder="1" applyAlignment="1">
      <alignment horizontal="center" vertical="center" wrapText="1"/>
    </xf>
    <xf numFmtId="0" fontId="29" fillId="0" borderId="6" xfId="0" applyFont="1" applyBorder="1"/>
    <xf numFmtId="4" fontId="3" fillId="3" borderId="6" xfId="2" applyNumberFormat="1" applyFont="1" applyFill="1" applyBorder="1" applyAlignment="1">
      <alignment horizontal="center" vertical="center" wrapText="1"/>
    </xf>
    <xf numFmtId="0" fontId="27" fillId="10" borderId="6" xfId="0" applyFont="1" applyFill="1" applyBorder="1"/>
    <xf numFmtId="0" fontId="27" fillId="10" borderId="6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4" fontId="29" fillId="0" borderId="0" xfId="2" applyNumberFormat="1" applyFont="1"/>
    <xf numFmtId="0" fontId="26" fillId="10" borderId="6" xfId="0" applyFont="1" applyFill="1" applyBorder="1" applyAlignment="1">
      <alignment horizontal="center" vertical="center" wrapText="1"/>
    </xf>
    <xf numFmtId="0" fontId="27" fillId="13" borderId="6" xfId="0" applyFont="1" applyFill="1" applyBorder="1"/>
    <xf numFmtId="0" fontId="27" fillId="14" borderId="6" xfId="0" applyFont="1" applyFill="1" applyBorder="1"/>
    <xf numFmtId="0" fontId="27" fillId="11" borderId="6" xfId="0" applyFont="1" applyFill="1" applyBorder="1"/>
    <xf numFmtId="0" fontId="26" fillId="9" borderId="6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7" fillId="0" borderId="6" xfId="0" applyFont="1" applyBorder="1"/>
    <xf numFmtId="0" fontId="26" fillId="3" borderId="6" xfId="0" applyFont="1" applyFill="1" applyBorder="1" applyAlignment="1">
      <alignment horizontal="center" vertical="center" wrapText="1"/>
    </xf>
    <xf numFmtId="0" fontId="27" fillId="3" borderId="6" xfId="0" applyFont="1" applyFill="1" applyBorder="1"/>
    <xf numFmtId="0" fontId="27" fillId="10" borderId="6" xfId="0" quotePrefix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9" fillId="12" borderId="6" xfId="0" applyFont="1" applyFill="1" applyBorder="1"/>
    <xf numFmtId="0" fontId="29" fillId="3" borderId="6" xfId="0" applyFont="1" applyFill="1" applyBorder="1"/>
    <xf numFmtId="0" fontId="29" fillId="15" borderId="6" xfId="0" applyFont="1" applyFill="1" applyBorder="1"/>
    <xf numFmtId="0" fontId="28" fillId="4" borderId="0" xfId="0" applyFont="1" applyFill="1" applyAlignment="1">
      <alignment horizontal="center" vertical="center" wrapText="1"/>
    </xf>
    <xf numFmtId="4" fontId="28" fillId="4" borderId="0" xfId="0" applyNumberFormat="1" applyFont="1" applyFill="1" applyAlignment="1">
      <alignment horizontal="center" vertical="center" wrapText="1"/>
    </xf>
    <xf numFmtId="9" fontId="28" fillId="4" borderId="0" xfId="2" applyFont="1" applyFill="1" applyAlignment="1">
      <alignment horizontal="center" vertical="center" wrapText="1"/>
    </xf>
    <xf numFmtId="10" fontId="28" fillId="4" borderId="0" xfId="2" applyNumberFormat="1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0" fontId="30" fillId="8" borderId="0" xfId="2" applyNumberFormat="1" applyFont="1" applyFill="1" applyAlignment="1">
      <alignment horizontal="center" vertical="center" wrapText="1"/>
    </xf>
    <xf numFmtId="0" fontId="27" fillId="11" borderId="0" xfId="0" applyFont="1" applyFill="1" applyAlignment="1">
      <alignment vertical="center"/>
    </xf>
    <xf numFmtId="0" fontId="26" fillId="10" borderId="0" xfId="0" applyFont="1" applyFill="1" applyAlignment="1">
      <alignment horizontal="center" vertical="center" wrapText="1"/>
    </xf>
    <xf numFmtId="0" fontId="26" fillId="9" borderId="0" xfId="0" applyFont="1" applyFill="1" applyAlignment="1">
      <alignment horizontal="center" vertical="center" wrapText="1"/>
    </xf>
    <xf numFmtId="0" fontId="27" fillId="13" borderId="0" xfId="0" applyFont="1" applyFill="1" applyAlignment="1">
      <alignment vertical="center"/>
    </xf>
    <xf numFmtId="0" fontId="28" fillId="12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vertical="center"/>
    </xf>
    <xf numFmtId="0" fontId="27" fillId="15" borderId="0" xfId="0" applyFont="1" applyFill="1" applyAlignment="1">
      <alignment vertical="center"/>
    </xf>
    <xf numFmtId="0" fontId="3" fillId="0" borderId="0" xfId="3" applyFont="1" applyAlignment="1">
      <alignment horizontal="justify" vertical="center" wrapText="1"/>
    </xf>
    <xf numFmtId="4" fontId="3" fillId="0" borderId="0" xfId="0" applyNumberFormat="1" applyFont="1"/>
    <xf numFmtId="0" fontId="31" fillId="0" borderId="0" xfId="9" applyFont="1" applyAlignment="1">
      <alignment horizontal="center"/>
    </xf>
    <xf numFmtId="0" fontId="8" fillId="0" borderId="0" xfId="9"/>
    <xf numFmtId="0" fontId="32" fillId="0" borderId="0" xfId="9" applyFont="1" applyAlignment="1">
      <alignment horizontal="center"/>
    </xf>
    <xf numFmtId="0" fontId="33" fillId="0" borderId="0" xfId="9" applyFont="1" applyAlignment="1">
      <alignment horizontal="center"/>
    </xf>
    <xf numFmtId="0" fontId="33" fillId="0" borderId="0" xfId="9" applyFont="1"/>
    <xf numFmtId="0" fontId="34" fillId="0" borderId="0" xfId="9" applyFont="1"/>
    <xf numFmtId="0" fontId="35" fillId="0" borderId="0" xfId="9" applyFont="1" applyAlignment="1">
      <alignment horizontal="center"/>
    </xf>
    <xf numFmtId="0" fontId="36" fillId="0" borderId="0" xfId="9" applyFont="1" applyAlignment="1">
      <alignment horizontal="center" vertical="center" wrapText="1"/>
    </xf>
    <xf numFmtId="0" fontId="36" fillId="0" borderId="0" xfId="9" applyFont="1" applyAlignment="1">
      <alignment horizontal="center" vertical="center"/>
    </xf>
    <xf numFmtId="0" fontId="37" fillId="0" borderId="0" xfId="9" applyFont="1" applyAlignment="1">
      <alignment horizontal="right"/>
    </xf>
    <xf numFmtId="49" fontId="39" fillId="0" borderId="0" xfId="9" applyNumberFormat="1" applyFont="1" applyAlignment="1">
      <alignment horizontal="center" vertical="center"/>
    </xf>
    <xf numFmtId="0" fontId="41" fillId="0" borderId="0" xfId="3" applyFont="1" applyAlignment="1">
      <alignment horizontal="left" vertical="top" wrapText="1"/>
    </xf>
    <xf numFmtId="10" fontId="14" fillId="3" borderId="6" xfId="2" applyNumberFormat="1" applyFont="1" applyFill="1" applyBorder="1" applyAlignment="1">
      <alignment horizontal="center" vertical="center" wrapText="1"/>
    </xf>
    <xf numFmtId="0" fontId="42" fillId="0" borderId="0" xfId="0" applyFont="1"/>
    <xf numFmtId="9" fontId="14" fillId="3" borderId="6" xfId="2" applyFont="1" applyFill="1" applyBorder="1" applyAlignment="1">
      <alignment horizontal="center" vertical="center" wrapText="1"/>
    </xf>
    <xf numFmtId="9" fontId="42" fillId="0" borderId="0" xfId="2" applyFont="1"/>
    <xf numFmtId="0" fontId="14" fillId="0" borderId="0" xfId="3" applyFont="1" applyAlignment="1">
      <alignment horizontal="left" vertical="center" wrapText="1"/>
    </xf>
    <xf numFmtId="0" fontId="43" fillId="0" borderId="0" xfId="9" applyFont="1" applyAlignment="1">
      <alignment vertical="center"/>
    </xf>
    <xf numFmtId="0" fontId="14" fillId="0" borderId="0" xfId="9" applyFont="1"/>
  </cellXfs>
  <cellStyles count="10">
    <cellStyle name="40% - Ênfase1 2" xfId="8" xr:uid="{151BDDDE-52AD-4F7C-9F8C-44C44E40F553}"/>
    <cellStyle name="Normal" xfId="0" builtinId="0"/>
    <cellStyle name="Normal 2" xfId="9" xr:uid="{C6DB61D9-3580-421A-AB8D-F4B246B6AE49}"/>
    <cellStyle name="Normal 3" xfId="3" xr:uid="{BE13538D-BF3E-4EE0-A3E3-244715E66F34}"/>
    <cellStyle name="Normal 4" xfId="4" xr:uid="{30EBED51-DBA2-4469-8005-85B0B7BFB1D9}"/>
    <cellStyle name="Porcentagem" xfId="2" builtinId="5"/>
    <cellStyle name="Porcentagem 2" xfId="6" xr:uid="{B78B6719-7BF0-499B-B964-AE641CB904A2}"/>
    <cellStyle name="Separador de milhares 2" xfId="7" xr:uid="{02C798B8-216C-46C1-B783-221F9226DB19}"/>
    <cellStyle name="Vírgula" xfId="1" builtinId="3"/>
    <cellStyle name="Vírgula 2" xfId="5" xr:uid="{DD1D73E6-A2D6-4FDA-AC25-21A8DBAAD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112395</xdr:colOff>
      <xdr:row>2</xdr:row>
      <xdr:rowOff>54626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A79844-68B8-4123-ABE3-C2AFCD39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015365" cy="492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02.SES%20MPS%20-%20RIODASFLORES.xlsx?AF34CF1F" TargetMode="External"/><Relationship Id="rId1" Type="http://schemas.openxmlformats.org/officeDocument/2006/relationships/externalLinkPath" Target="file:///\\AF34CF1F\02.SES%20MPS%20-%20RIODASF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Orç_20-30"/>
      <sheetName val="Crono_20-30"/>
      <sheetName val="Definições"/>
      <sheetName val="Município"/>
      <sheetName val="Custos"/>
      <sheetName val="Dias trabalhados"/>
      <sheetName val="K"/>
      <sheetName val="Equipe"/>
      <sheetName val="Apoio técnico"/>
      <sheetName val="Despesas diretas"/>
      <sheetName val="Horas"/>
      <sheetName val="Serviços"/>
      <sheetName val="P1"/>
      <sheetName val="P2"/>
      <sheetName val="P3"/>
      <sheetName val="P4"/>
      <sheetName val="P5"/>
      <sheetName val="P6"/>
      <sheetName val="Consolidado"/>
      <sheetName val="Cronograma"/>
      <sheetName val="Apoio1"/>
      <sheetName val="Apoio2"/>
      <sheetName val="Ref_met_Helv."/>
      <sheetName val="CPP"/>
      <sheetName val="CPP em branc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H4">
            <v>44019</v>
          </cell>
        </row>
        <row r="5">
          <cell r="B5" t="str">
            <v>Comitê Médio Paraíba do Sul</v>
          </cell>
        </row>
        <row r="6">
          <cell r="B6" t="str">
            <v>Rio das Flores/RJ</v>
          </cell>
        </row>
      </sheetData>
      <sheetData sheetId="5"/>
      <sheetData sheetId="6">
        <row r="19">
          <cell r="C19">
            <v>163.80952380952382</v>
          </cell>
        </row>
      </sheetData>
      <sheetData sheetId="7"/>
      <sheetData sheetId="8" refreshError="1"/>
      <sheetData sheetId="9" refreshError="1"/>
      <sheetData sheetId="10" refreshError="1"/>
      <sheetData sheetId="11">
        <row r="9">
          <cell r="C9" t="str">
            <v>Estudos Topográficos</v>
          </cell>
          <cell r="D9" t="str">
            <v>Estudo de Concepção</v>
          </cell>
          <cell r="E9" t="str">
            <v>Projeto Básico</v>
          </cell>
          <cell r="F9" t="str">
            <v>Estudos Geotécnicos</v>
          </cell>
          <cell r="G9" t="str">
            <v>Estudo Ambiental</v>
          </cell>
          <cell r="H9" t="str">
            <v>Projeto Executivo</v>
          </cell>
        </row>
        <row r="10">
          <cell r="C10">
            <v>0</v>
          </cell>
          <cell r="D10">
            <v>16.8</v>
          </cell>
          <cell r="E10">
            <v>16.8</v>
          </cell>
          <cell r="F10">
            <v>0</v>
          </cell>
          <cell r="G10">
            <v>5.6</v>
          </cell>
          <cell r="H10">
            <v>16.8</v>
          </cell>
          <cell r="I10">
            <v>56</v>
          </cell>
        </row>
        <row r="11">
          <cell r="C11">
            <v>0</v>
          </cell>
          <cell r="D11">
            <v>66</v>
          </cell>
          <cell r="E11">
            <v>94.29</v>
          </cell>
          <cell r="F11">
            <v>0</v>
          </cell>
          <cell r="G11">
            <v>9.43</v>
          </cell>
          <cell r="H11">
            <v>94.29</v>
          </cell>
          <cell r="I11">
            <v>264</v>
          </cell>
        </row>
        <row r="12">
          <cell r="C12">
            <v>0</v>
          </cell>
          <cell r="D12">
            <v>63.36</v>
          </cell>
          <cell r="E12">
            <v>84.48</v>
          </cell>
          <cell r="F12">
            <v>0</v>
          </cell>
          <cell r="G12">
            <v>31.68</v>
          </cell>
          <cell r="H12">
            <v>84.48</v>
          </cell>
          <cell r="I12">
            <v>264</v>
          </cell>
        </row>
        <row r="13">
          <cell r="C13">
            <v>0</v>
          </cell>
          <cell r="D13">
            <v>22</v>
          </cell>
          <cell r="E13">
            <v>22</v>
          </cell>
          <cell r="F13">
            <v>0</v>
          </cell>
          <cell r="G13">
            <v>22</v>
          </cell>
          <cell r="H13">
            <v>22</v>
          </cell>
          <cell r="I13">
            <v>88</v>
          </cell>
        </row>
        <row r="14">
          <cell r="C14">
            <v>0</v>
          </cell>
          <cell r="D14">
            <v>2</v>
          </cell>
          <cell r="E14">
            <v>2</v>
          </cell>
          <cell r="F14">
            <v>0</v>
          </cell>
          <cell r="G14">
            <v>2</v>
          </cell>
          <cell r="H14">
            <v>2</v>
          </cell>
          <cell r="I14">
            <v>8</v>
          </cell>
        </row>
        <row r="15">
          <cell r="C15">
            <v>0</v>
          </cell>
          <cell r="D15">
            <v>0</v>
          </cell>
          <cell r="E15">
            <v>4.8</v>
          </cell>
          <cell r="F15">
            <v>0</v>
          </cell>
          <cell r="G15">
            <v>0</v>
          </cell>
          <cell r="H15">
            <v>19.2</v>
          </cell>
          <cell r="I15">
            <v>24</v>
          </cell>
        </row>
        <row r="16">
          <cell r="C16">
            <v>0</v>
          </cell>
          <cell r="D16">
            <v>0</v>
          </cell>
          <cell r="E16">
            <v>16</v>
          </cell>
          <cell r="F16">
            <v>0</v>
          </cell>
          <cell r="G16">
            <v>0</v>
          </cell>
          <cell r="H16">
            <v>24</v>
          </cell>
          <cell r="I16">
            <v>40</v>
          </cell>
        </row>
        <row r="17">
          <cell r="C17">
            <v>0</v>
          </cell>
          <cell r="D17">
            <v>0</v>
          </cell>
          <cell r="E17">
            <v>4.8</v>
          </cell>
          <cell r="F17">
            <v>0</v>
          </cell>
          <cell r="G17">
            <v>0</v>
          </cell>
          <cell r="H17">
            <v>19.2</v>
          </cell>
          <cell r="I17">
            <v>24</v>
          </cell>
        </row>
      </sheetData>
      <sheetData sheetId="12"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</v>
          </cell>
        </row>
        <row r="12">
          <cell r="C12">
            <v>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5</v>
          </cell>
        </row>
        <row r="13"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</row>
        <row r="14">
          <cell r="B14" t="str">
            <v>Taxa de mobilização e desmobilização de equipamentos para execução de sondagem</v>
          </cell>
          <cell r="C14">
            <v>0</v>
          </cell>
          <cell r="D14">
            <v>0</v>
          </cell>
          <cell r="E14">
            <v>0</v>
          </cell>
          <cell r="F14">
            <v>7</v>
          </cell>
          <cell r="G14">
            <v>0</v>
          </cell>
          <cell r="H14">
            <v>0</v>
          </cell>
          <cell r="I14">
            <v>7</v>
          </cell>
        </row>
        <row r="15">
          <cell r="B15" t="str">
            <v>Sondagem do terreno à percussão (mínimo de 30 m)</v>
          </cell>
          <cell r="C15">
            <v>0</v>
          </cell>
          <cell r="D15">
            <v>0</v>
          </cell>
          <cell r="E15">
            <v>0</v>
          </cell>
          <cell r="F15">
            <v>334</v>
          </cell>
          <cell r="G15">
            <v>0</v>
          </cell>
          <cell r="H15">
            <v>0</v>
          </cell>
          <cell r="I15">
            <v>334</v>
          </cell>
        </row>
        <row r="16">
          <cell r="C16">
            <v>0</v>
          </cell>
          <cell r="D16">
            <v>0.25</v>
          </cell>
          <cell r="E16">
            <v>0.25</v>
          </cell>
          <cell r="F16">
            <v>0</v>
          </cell>
          <cell r="G16">
            <v>0.25</v>
          </cell>
          <cell r="H16">
            <v>0.25</v>
          </cell>
          <cell r="I16">
            <v>1</v>
          </cell>
        </row>
        <row r="17">
          <cell r="C17">
            <v>0</v>
          </cell>
          <cell r="D17">
            <v>37.5</v>
          </cell>
          <cell r="E17">
            <v>37.5</v>
          </cell>
          <cell r="F17">
            <v>0</v>
          </cell>
          <cell r="G17">
            <v>15</v>
          </cell>
          <cell r="H17">
            <v>60</v>
          </cell>
          <cell r="I17">
            <v>150</v>
          </cell>
        </row>
        <row r="18">
          <cell r="C18">
            <v>0</v>
          </cell>
          <cell r="D18">
            <v>125</v>
          </cell>
          <cell r="E18">
            <v>125</v>
          </cell>
          <cell r="F18">
            <v>0</v>
          </cell>
          <cell r="G18">
            <v>100</v>
          </cell>
          <cell r="H18">
            <v>150</v>
          </cell>
          <cell r="I18">
            <v>500</v>
          </cell>
        </row>
        <row r="19">
          <cell r="C19">
            <v>0</v>
          </cell>
          <cell r="D19">
            <v>6</v>
          </cell>
          <cell r="E19">
            <v>6</v>
          </cell>
          <cell r="F19">
            <v>0</v>
          </cell>
          <cell r="G19">
            <v>2</v>
          </cell>
          <cell r="H19">
            <v>6</v>
          </cell>
          <cell r="I19">
            <v>20</v>
          </cell>
        </row>
        <row r="20">
          <cell r="C20">
            <v>0</v>
          </cell>
          <cell r="D20">
            <v>6</v>
          </cell>
          <cell r="E20">
            <v>6</v>
          </cell>
          <cell r="F20">
            <v>0</v>
          </cell>
          <cell r="G20">
            <v>2</v>
          </cell>
          <cell r="H20">
            <v>6</v>
          </cell>
          <cell r="I20">
            <v>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>
        <row r="8">
          <cell r="D8">
            <v>0.15638447277048062</v>
          </cell>
        </row>
        <row r="9">
          <cell r="D9">
            <v>0.14524382769402031</v>
          </cell>
        </row>
        <row r="10">
          <cell r="D10">
            <v>0.20114875263468782</v>
          </cell>
        </row>
        <row r="11">
          <cell r="D11">
            <v>0.21980017686053382</v>
          </cell>
        </row>
        <row r="12">
          <cell r="D12">
            <v>5.1815293554600322E-2</v>
          </cell>
        </row>
        <row r="13">
          <cell r="D13">
            <v>0.22560747648567719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53B1-E227-4163-88D1-FF994F9417AD}">
  <sheetPr>
    <tabColor theme="6" tint="0.59999389629810485"/>
  </sheetPr>
  <dimension ref="A1:J25"/>
  <sheetViews>
    <sheetView showGridLines="0" tabSelected="1" view="pageBreakPreview" topLeftCell="A7" zoomScale="80" zoomScaleNormal="80" zoomScaleSheetLayoutView="80" workbookViewId="0">
      <selection activeCell="N14" sqref="N14"/>
    </sheetView>
  </sheetViews>
  <sheetFormatPr defaultRowHeight="13.2" x14ac:dyDescent="0.25"/>
  <cols>
    <col min="1" max="16384" width="8.88671875" style="313"/>
  </cols>
  <sheetData>
    <row r="1" spans="1:10" x14ac:dyDescent="0.25">
      <c r="A1" s="312"/>
      <c r="B1" s="312"/>
      <c r="C1" s="312"/>
      <c r="D1" s="312"/>
      <c r="E1" s="312"/>
      <c r="F1" s="312"/>
      <c r="G1" s="312"/>
      <c r="H1" s="312"/>
      <c r="I1" s="312"/>
    </row>
    <row r="2" spans="1:10" ht="24.9" customHeight="1" x14ac:dyDescent="0.35">
      <c r="A2" s="314" t="s">
        <v>143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24.9" customHeight="1" x14ac:dyDescent="0.35">
      <c r="A3" s="315" t="s">
        <v>144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4.9" customHeight="1" x14ac:dyDescent="0.35">
      <c r="A4" s="316"/>
      <c r="B4" s="316"/>
      <c r="C4" s="316"/>
      <c r="D4" s="316"/>
      <c r="E4" s="316"/>
      <c r="F4" s="316"/>
      <c r="G4" s="316"/>
      <c r="H4" s="316"/>
      <c r="I4" s="316"/>
      <c r="J4" s="316"/>
    </row>
    <row r="5" spans="1:10" ht="24.9" customHeight="1" x14ac:dyDescent="0.3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24.9" customHeight="1" x14ac:dyDescent="0.3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24.9" customHeight="1" x14ac:dyDescent="0.3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24.9" customHeight="1" x14ac:dyDescent="0.3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24.9" customHeight="1" x14ac:dyDescent="0.3">
      <c r="A9" s="318" t="s">
        <v>145</v>
      </c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24.9" customHeight="1" x14ac:dyDescent="0.3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24.9" customHeight="1" x14ac:dyDescent="0.3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24.9" customHeight="1" x14ac:dyDescent="0.25">
      <c r="A12" s="319" t="s">
        <v>0</v>
      </c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ht="58.5" customHeight="1" x14ac:dyDescent="0.25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ht="24.9" customHeight="1" x14ac:dyDescent="0.3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ht="24.9" customHeight="1" x14ac:dyDescent="0.3">
      <c r="A15" s="317"/>
      <c r="B15" s="320" t="s">
        <v>146</v>
      </c>
      <c r="C15" s="320"/>
      <c r="D15" s="320"/>
      <c r="E15" s="320"/>
      <c r="F15" s="320"/>
      <c r="G15" s="320"/>
      <c r="H15" s="320"/>
      <c r="I15" s="320"/>
      <c r="J15" s="317"/>
    </row>
    <row r="16" spans="1:10" ht="24.9" customHeight="1" x14ac:dyDescent="0.3">
      <c r="A16" s="317"/>
      <c r="B16" s="317"/>
      <c r="C16" s="317"/>
      <c r="D16" s="317"/>
      <c r="E16" s="317"/>
      <c r="F16" s="317"/>
      <c r="G16" s="317"/>
      <c r="H16" s="317"/>
      <c r="I16" s="317"/>
      <c r="J16" s="317"/>
    </row>
    <row r="17" spans="1:10" ht="24.9" customHeight="1" x14ac:dyDescent="0.3">
      <c r="A17" s="317"/>
      <c r="B17" s="317"/>
      <c r="C17" s="317"/>
      <c r="D17" s="317"/>
      <c r="E17" s="317"/>
      <c r="F17" s="317"/>
      <c r="G17" s="317"/>
      <c r="H17" s="317"/>
      <c r="I17" s="317"/>
      <c r="J17" s="317"/>
    </row>
    <row r="18" spans="1:10" ht="24.9" customHeight="1" x14ac:dyDescent="0.3">
      <c r="A18" s="317"/>
      <c r="B18" s="320"/>
      <c r="C18" s="320"/>
      <c r="D18" s="320"/>
      <c r="E18" s="320"/>
      <c r="F18" s="320"/>
      <c r="G18" s="320"/>
      <c r="H18" s="320"/>
      <c r="I18" s="320"/>
      <c r="J18" s="317"/>
    </row>
    <row r="19" spans="1:10" ht="24.9" customHeight="1" x14ac:dyDescent="0.3">
      <c r="A19" s="317"/>
      <c r="B19" s="317"/>
      <c r="C19" s="317"/>
      <c r="D19" s="317"/>
      <c r="E19" s="317"/>
      <c r="F19" s="317"/>
      <c r="G19" s="317"/>
      <c r="H19" s="317"/>
      <c r="I19" s="317"/>
      <c r="J19" s="317"/>
    </row>
    <row r="20" spans="1:10" ht="24.9" customHeight="1" x14ac:dyDescent="0.3">
      <c r="A20" s="317"/>
      <c r="B20" s="317"/>
      <c r="C20" s="317"/>
      <c r="D20" s="317"/>
      <c r="E20" s="317"/>
      <c r="F20" s="317"/>
      <c r="G20" s="317"/>
      <c r="H20" s="317"/>
      <c r="I20" s="317"/>
      <c r="J20" s="317"/>
    </row>
    <row r="21" spans="1:10" ht="24.9" customHeight="1" x14ac:dyDescent="0.3">
      <c r="A21" s="317"/>
      <c r="B21" s="317"/>
      <c r="C21" s="317"/>
      <c r="D21" s="317"/>
      <c r="E21" s="317"/>
      <c r="F21" s="317"/>
      <c r="G21" s="317"/>
      <c r="H21" s="317"/>
      <c r="I21" s="317"/>
      <c r="J21" s="321" t="s">
        <v>148</v>
      </c>
    </row>
    <row r="22" spans="1:10" ht="24.9" customHeight="1" x14ac:dyDescent="0.3">
      <c r="A22" s="317"/>
      <c r="B22" s="317"/>
      <c r="C22" s="317"/>
      <c r="D22" s="317"/>
      <c r="E22" s="317"/>
      <c r="F22" s="317"/>
      <c r="G22" s="317"/>
      <c r="H22" s="317"/>
      <c r="I22" s="317"/>
      <c r="J22" s="317"/>
    </row>
    <row r="23" spans="1:10" ht="24.9" customHeight="1" x14ac:dyDescent="0.3">
      <c r="A23" s="317"/>
      <c r="B23" s="317"/>
      <c r="C23" s="322" t="s">
        <v>147</v>
      </c>
      <c r="D23" s="322"/>
      <c r="E23" s="322"/>
      <c r="F23" s="322"/>
      <c r="G23" s="322"/>
      <c r="H23" s="322"/>
      <c r="I23" s="317"/>
      <c r="J23" s="317"/>
    </row>
    <row r="24" spans="1:10" ht="24.9" customHeight="1" x14ac:dyDescent="0.25"/>
    <row r="25" spans="1:10" ht="24.9" customHeight="1" x14ac:dyDescent="0.25"/>
  </sheetData>
  <mergeCells count="7">
    <mergeCell ref="C23:H23"/>
    <mergeCell ref="A2:J2"/>
    <mergeCell ref="A3:J3"/>
    <mergeCell ref="A9:J9"/>
    <mergeCell ref="A12:J13"/>
    <mergeCell ref="B15:I15"/>
    <mergeCell ref="B18:I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8AD0F-5B63-4DE5-BD60-244733B3D21E}">
  <sheetPr>
    <tabColor theme="8" tint="-0.249977111117893"/>
    <pageSetUpPr fitToPage="1"/>
  </sheetPr>
  <dimension ref="A1:L50"/>
  <sheetViews>
    <sheetView showGridLines="0" view="pageBreakPreview" topLeftCell="A34" zoomScaleNormal="100" zoomScaleSheetLayoutView="100" workbookViewId="0">
      <selection activeCell="J3" sqref="J3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245" t="s">
        <v>117</v>
      </c>
      <c r="B3" s="246"/>
      <c r="C3" s="247"/>
      <c r="D3" s="246"/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ROUND(SUM(I9,I15),2)</f>
        <v>0</v>
      </c>
      <c r="J8" s="142" t="e">
        <f>SUM(J10:J13,J16:J19)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248">
        <f>SUM(I10:I13)</f>
        <v>0</v>
      </c>
      <c r="J9" s="249" t="e">
        <f>SUM(J10:J13)</f>
        <v>#DIV/0!</v>
      </c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177">
        <f>[1]Horas!I10</f>
        <v>56</v>
      </c>
      <c r="H10" s="152">
        <f>'P1'!H10+'P2'!H10+'P3'!H10+'P4'!H10+'P5'!H10+'P6'!H10</f>
        <v>0</v>
      </c>
      <c r="I10" s="152">
        <f>'P1'!I10+'P2'!I10+'P3'!I10+'P4'!I10+'P5'!I10+'P6'!I10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178">
        <f>[1]Horas!I11</f>
        <v>264</v>
      </c>
      <c r="H11" s="152">
        <f>'P1'!H11+'P2'!H11+'P3'!H11+'P4'!H11+'P5'!H11+'P6'!H11</f>
        <v>0</v>
      </c>
      <c r="I11" s="152">
        <f>'P1'!I11+'P2'!I11+'P3'!I11+'P4'!I11+'P5'!I11+'P6'!I11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178">
        <f>[1]Horas!I12</f>
        <v>264</v>
      </c>
      <c r="H12" s="152">
        <f>'P1'!H12+'P2'!H12+'P3'!H12+'P4'!H12+'P5'!H12+'P6'!H12</f>
        <v>0</v>
      </c>
      <c r="I12" s="152">
        <f>'P1'!I12+'P2'!I12+'P3'!I12+'P4'!I12+'P5'!I12+'P6'!I12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178">
        <f>[1]Horas!I13</f>
        <v>88</v>
      </c>
      <c r="H13" s="152">
        <f>'P1'!H13+'P2'!H13+'P3'!H13+'P4'!H13+'P5'!H13+'P6'!H13</f>
        <v>0</v>
      </c>
      <c r="I13" s="152">
        <f>'P1'!I13+'P2'!I13+'P3'!I13+'P4'!I13+'P5'!I13+'P6'!I13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248">
        <f>SUM(I16:I19)</f>
        <v>0</v>
      </c>
      <c r="J15" s="249" t="e">
        <f>SUM(J16:J19)</f>
        <v>#DIV/0!</v>
      </c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177">
        <f>[1]Horas!I14</f>
        <v>8</v>
      </c>
      <c r="H16" s="152">
        <f>'P1'!H16+'P2'!H16+'P3'!H16+'P4'!H16+'P5'!H16+'P6'!H16</f>
        <v>0</v>
      </c>
      <c r="I16" s="152">
        <f>'P1'!I16+'P2'!I16+'P3'!I16+'P4'!I16+'P5'!I16+'P6'!I16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178">
        <f>[1]Horas!I15</f>
        <v>24</v>
      </c>
      <c r="H17" s="152">
        <f>'P1'!H17+'P2'!H17+'P3'!H17+'P4'!H17+'P5'!H17+'P6'!H17</f>
        <v>0</v>
      </c>
      <c r="I17" s="152">
        <f>'P1'!I17+'P2'!I17+'P3'!I17+'P4'!I17+'P5'!I17+'P6'!I17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178">
        <f>[1]Horas!I16</f>
        <v>40</v>
      </c>
      <c r="H18" s="152">
        <f>'P1'!H18+'P2'!H18+'P3'!H18+'P4'!H18+'P5'!H18+'P6'!H18</f>
        <v>0</v>
      </c>
      <c r="I18" s="152">
        <f>'P1'!I18+'P2'!I18+'P3'!I18+'P4'!I18+'P5'!I18+'P6'!I18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178">
        <f>[1]Horas!I17</f>
        <v>24</v>
      </c>
      <c r="H19" s="152">
        <f>'P1'!H19+'P2'!H19+'P3'!H19+'P4'!H19+'P5'!H19+'P6'!H19</f>
        <v>0</v>
      </c>
      <c r="I19" s="152">
        <f>'P1'!I19+'P2'!I19+'P3'!I19+'P4'!I19+'P5'!I19+'P6'!I19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ROUND(SUM(I22,I28,I32),2)</f>
        <v>0</v>
      </c>
      <c r="J21" s="190" t="e">
        <f>SUM(J23:J26,J29:J30,J33:J37)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248">
        <f>SUM(I23:I26)</f>
        <v>0</v>
      </c>
      <c r="J22" s="249" t="e">
        <f>SUM(J23:J26)</f>
        <v>#DIV/0!</v>
      </c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[1]Serviços!I10</f>
        <v>1</v>
      </c>
      <c r="H23" s="152">
        <f>'P1'!H23+'P2'!H23+'P3'!H23+'P4'!H23+'P5'!H23+'P6'!H23</f>
        <v>0</v>
      </c>
      <c r="I23" s="152">
        <f>'P1'!I23+'P2'!I23+'P3'!I23+'P4'!I23+'P5'!I23+'P6'!I23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[1]Serviços!I11</f>
        <v>5</v>
      </c>
      <c r="H24" s="152">
        <f>'P1'!H24+'P2'!H24+'P3'!H24+'P4'!H24+'P5'!H24+'P6'!H24</f>
        <v>0</v>
      </c>
      <c r="I24" s="152">
        <f>'P1'!I24+'P2'!I24+'P3'!I24+'P4'!I24+'P5'!I24+'P6'!I24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[1]Serviços!I12</f>
        <v>5</v>
      </c>
      <c r="H25" s="152">
        <f>'P1'!H25+'P2'!H25+'P3'!H25+'P4'!H25+'P5'!H25+'P6'!H25</f>
        <v>0</v>
      </c>
      <c r="I25" s="152">
        <f>'P1'!I25+'P2'!I25+'P3'!I25+'P4'!I25+'P5'!I25+'P6'!I25</f>
        <v>0</v>
      </c>
      <c r="J25" s="201" t="e">
        <f>I25/$I$39</f>
        <v>#DIV/0!</v>
      </c>
      <c r="L25" s="250"/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[1]Serviços!I13</f>
        <v>4</v>
      </c>
      <c r="H26" s="152">
        <f>'P1'!H26+'P2'!H26+'P3'!H26+'P4'!H26+'P5'!H26+'P6'!H26</f>
        <v>0</v>
      </c>
      <c r="I26" s="152">
        <f>'P1'!I26+'P2'!I26+'P3'!I26+'P4'!I26+'P5'!I26+'P6'!I26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48">
        <f>SUM(I29:I30)</f>
        <v>0</v>
      </c>
      <c r="J28" s="249" t="e">
        <f>SUM(J29:J30)</f>
        <v>#DIV/0!</v>
      </c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[1]Serviços!I14</f>
        <v>7</v>
      </c>
      <c r="H29" s="152">
        <f>'P1'!H29+'P2'!H29+'P3'!H29+'P4'!H29+'P5'!H29+'P6'!H29</f>
        <v>0</v>
      </c>
      <c r="I29" s="152">
        <f>'P1'!I29+'P2'!I29+'P3'!I29+'P4'!I29+'P5'!I29+'P6'!I29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[1]Serviços!I15</f>
        <v>334</v>
      </c>
      <c r="H30" s="152">
        <f>'P1'!H30+'P2'!H30+'P3'!H30+'P4'!H30+'P5'!H30+'P6'!H30</f>
        <v>0</v>
      </c>
      <c r="I30" s="152">
        <f>'P1'!I30+'P2'!I30+'P3'!I30+'P4'!I30+'P5'!I30+'P6'!I30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48">
        <f>SUM(I33:I37)</f>
        <v>0</v>
      </c>
      <c r="J32" s="249" t="e">
        <f>SUM(J33:J37)</f>
        <v>#DIV/0!</v>
      </c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194">
        <f>[1]Serviços!I16</f>
        <v>1</v>
      </c>
      <c r="H33" s="152">
        <f>'P1'!H33+'P2'!H33+'P3'!H33+'P4'!H33+'P5'!H33+'P6'!H33</f>
        <v>0</v>
      </c>
      <c r="I33" s="152">
        <f>'P1'!I33+'P2'!I33+'P3'!I33+'P4'!I33+'P5'!I33+'P6'!I33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[1]Serviços!I17</f>
        <v>150</v>
      </c>
      <c r="H34" s="152">
        <f>'P1'!H34+'P2'!H34+'P3'!H34+'P4'!H34+'P5'!H34+'P6'!H34</f>
        <v>0</v>
      </c>
      <c r="I34" s="152">
        <f>'P1'!I34+'P2'!I34+'P3'!I34+'P4'!I34+'P5'!I34+'P6'!I34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[1]Serviços!I18</f>
        <v>500</v>
      </c>
      <c r="H35" s="152">
        <f>'P1'!H35+'P2'!H35+'P3'!H35+'P4'!H35+'P5'!H35+'P6'!H35</f>
        <v>0</v>
      </c>
      <c r="I35" s="152">
        <f>'P1'!I35+'P2'!I35+'P3'!I35+'P4'!I35+'P5'!I35+'P6'!I35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[1]Serviços!I19</f>
        <v>20</v>
      </c>
      <c r="H36" s="152">
        <f>'P1'!H36+'P2'!H36+'P3'!H36+'P4'!H36+'P5'!H36+'P6'!H36</f>
        <v>0</v>
      </c>
      <c r="I36" s="152">
        <f>'P1'!I36+'P2'!I36+'P3'!I36+'P4'!I36+'P5'!I36+'P6'!I36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[1]Serviços!I20</f>
        <v>20</v>
      </c>
      <c r="H37" s="152">
        <f>'P1'!H37+'P2'!H37+'P3'!H37+'P4'!H37+'P5'!H37+'P6'!H37</f>
        <v>0</v>
      </c>
      <c r="I37" s="152">
        <f>'P1'!I37+'P2'!I37+'P3'!I37+'P4'!I37+'P5'!I37+'P6'!I37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ht="15.75" customHeight="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817A-8A3E-4B0F-BB8B-786DD4EABFA0}">
  <sheetPr>
    <tabColor theme="8" tint="-0.249977111117893"/>
    <pageSetUpPr fitToPage="1"/>
  </sheetPr>
  <dimension ref="A1:AN46"/>
  <sheetViews>
    <sheetView showGridLines="0" topLeftCell="A22" zoomScaleNormal="100" zoomScaleSheetLayoutView="100" workbookViewId="0">
      <selection activeCell="A39" sqref="A39:XFD41"/>
    </sheetView>
  </sheetViews>
  <sheetFormatPr defaultColWidth="9.109375" defaultRowHeight="15.6" x14ac:dyDescent="0.3"/>
  <cols>
    <col min="1" max="1" width="9.109375" style="252" customWidth="1"/>
    <col min="2" max="2" width="4.33203125" style="252" customWidth="1"/>
    <col min="3" max="3" width="16.88671875" style="252" customWidth="1"/>
    <col min="4" max="4" width="13" style="252" customWidth="1"/>
    <col min="5" max="5" width="12.6640625" style="252" bestFit="1" customWidth="1"/>
    <col min="6" max="40" width="4.33203125" style="252" customWidth="1"/>
  </cols>
  <sheetData>
    <row r="1" spans="1:40" ht="18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</row>
    <row r="2" spans="1:40" ht="18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8" customHeight="1" x14ac:dyDescent="0.3">
      <c r="A4" s="5" t="s">
        <v>118</v>
      </c>
      <c r="B4" s="5"/>
      <c r="C4" s="10"/>
      <c r="D4" s="2"/>
      <c r="E4" s="6"/>
      <c r="F4" s="6"/>
      <c r="G4" s="6"/>
      <c r="H4" s="6"/>
      <c r="I4" s="6"/>
      <c r="J4" s="6"/>
      <c r="K4" s="129"/>
      <c r="L4" s="251"/>
      <c r="M4" s="4"/>
      <c r="N4" s="4"/>
      <c r="O4" s="4"/>
      <c r="P4" s="4"/>
      <c r="Q4" s="4"/>
      <c r="R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53" t="s">
        <v>2</v>
      </c>
      <c r="AJ4" s="253"/>
      <c r="AK4" s="254">
        <f>[1]Município!H4</f>
        <v>44019</v>
      </c>
      <c r="AL4" s="254"/>
      <c r="AM4" s="254"/>
      <c r="AN4" s="254"/>
    </row>
    <row r="5" spans="1:40" ht="18" customHeight="1" x14ac:dyDescent="0.3">
      <c r="A5" s="5" t="s">
        <v>3</v>
      </c>
      <c r="B5" s="5"/>
      <c r="C5" s="10" t="str">
        <f>[1]Município!B5</f>
        <v>Comitê Médio Paraíba do Sul</v>
      </c>
      <c r="D5" s="2"/>
      <c r="E5" s="6"/>
      <c r="F5" s="6"/>
      <c r="G5" s="6"/>
      <c r="H5" s="6"/>
      <c r="I5" s="6"/>
      <c r="J5" s="6"/>
      <c r="K5" s="2"/>
      <c r="L5" s="2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8" customHeight="1" x14ac:dyDescent="0.3">
      <c r="A6" s="5" t="s">
        <v>4</v>
      </c>
      <c r="B6" s="5"/>
      <c r="C6" s="10" t="str">
        <f>[1]Município!B6</f>
        <v>Rio das Flores/RJ</v>
      </c>
      <c r="D6" s="2"/>
      <c r="E6" s="6"/>
      <c r="F6" s="6"/>
      <c r="G6" s="6"/>
      <c r="H6" s="6"/>
      <c r="I6" s="6"/>
      <c r="J6" s="6"/>
      <c r="K6" s="129"/>
      <c r="L6" s="119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customHeight="1" x14ac:dyDescent="0.3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9.5" customHeight="1" x14ac:dyDescent="0.25">
      <c r="A8" s="255" t="s">
        <v>119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</row>
    <row r="9" spans="1:40" ht="19.5" customHeight="1" x14ac:dyDescent="0.25">
      <c r="A9" s="256" t="s">
        <v>120</v>
      </c>
      <c r="B9" s="256" t="s">
        <v>6</v>
      </c>
      <c r="C9" s="256"/>
      <c r="D9" s="257" t="s">
        <v>121</v>
      </c>
      <c r="E9" s="256" t="s">
        <v>122</v>
      </c>
      <c r="F9" s="258"/>
      <c r="G9" s="256" t="s">
        <v>123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8"/>
      <c r="AJ9" s="258"/>
      <c r="AK9" s="258"/>
      <c r="AL9" s="258"/>
      <c r="AM9" s="258"/>
      <c r="AN9" s="258"/>
    </row>
    <row r="10" spans="1:40" ht="19.5" customHeight="1" x14ac:dyDescent="0.25">
      <c r="A10" s="256"/>
      <c r="B10" s="256"/>
      <c r="C10" s="256"/>
      <c r="D10" s="257"/>
      <c r="E10" s="256"/>
      <c r="F10" s="258" t="s">
        <v>32</v>
      </c>
      <c r="G10" s="256">
        <v>1</v>
      </c>
      <c r="H10" s="256"/>
      <c r="I10" s="256">
        <v>2</v>
      </c>
      <c r="J10" s="256"/>
      <c r="K10" s="256">
        <v>3</v>
      </c>
      <c r="L10" s="256"/>
      <c r="M10" s="256">
        <v>4</v>
      </c>
      <c r="N10" s="256"/>
      <c r="O10" s="256">
        <v>5</v>
      </c>
      <c r="P10" s="256"/>
      <c r="Q10" s="256">
        <v>6</v>
      </c>
      <c r="R10" s="256"/>
      <c r="S10" s="256">
        <v>7</v>
      </c>
      <c r="T10" s="256"/>
      <c r="U10" s="256">
        <v>8</v>
      </c>
      <c r="V10" s="256"/>
      <c r="W10" s="256">
        <v>9</v>
      </c>
      <c r="X10" s="256"/>
      <c r="Y10" s="256">
        <v>10</v>
      </c>
      <c r="Z10" s="256"/>
      <c r="AA10" s="256">
        <v>11</v>
      </c>
      <c r="AB10" s="256"/>
      <c r="AC10" s="256">
        <v>12</v>
      </c>
      <c r="AD10" s="256"/>
      <c r="AE10" s="256">
        <v>13</v>
      </c>
      <c r="AF10" s="256"/>
      <c r="AG10" s="256">
        <v>14</v>
      </c>
      <c r="AH10" s="256"/>
      <c r="AI10" s="256">
        <v>15</v>
      </c>
      <c r="AJ10" s="256"/>
      <c r="AK10" s="256">
        <v>16</v>
      </c>
      <c r="AL10" s="256"/>
      <c r="AM10" s="256">
        <v>17</v>
      </c>
      <c r="AN10" s="256"/>
    </row>
    <row r="11" spans="1:40" ht="19.5" customHeight="1" x14ac:dyDescent="0.25">
      <c r="A11" s="259"/>
      <c r="B11" s="259"/>
      <c r="C11" s="259"/>
      <c r="D11" s="260" t="s">
        <v>103</v>
      </c>
      <c r="E11" s="260" t="s">
        <v>124</v>
      </c>
      <c r="F11" s="261" t="s">
        <v>32</v>
      </c>
      <c r="G11" s="262">
        <v>15</v>
      </c>
      <c r="H11" s="262">
        <v>30</v>
      </c>
      <c r="I11" s="262">
        <v>45</v>
      </c>
      <c r="J11" s="262">
        <v>60</v>
      </c>
      <c r="K11" s="262">
        <v>75</v>
      </c>
      <c r="L11" s="262">
        <v>90</v>
      </c>
      <c r="M11" s="262">
        <v>105</v>
      </c>
      <c r="N11" s="262">
        <v>120</v>
      </c>
      <c r="O11" s="262">
        <v>135</v>
      </c>
      <c r="P11" s="262">
        <v>150</v>
      </c>
      <c r="Q11" s="262">
        <f>P11+15</f>
        <v>165</v>
      </c>
      <c r="R11" s="262">
        <f>Q11+15</f>
        <v>180</v>
      </c>
      <c r="S11" s="262">
        <f t="shared" ref="S11:AN11" si="0">R11+15</f>
        <v>195</v>
      </c>
      <c r="T11" s="262">
        <f t="shared" si="0"/>
        <v>210</v>
      </c>
      <c r="U11" s="262">
        <f t="shared" si="0"/>
        <v>225</v>
      </c>
      <c r="V11" s="262">
        <f t="shared" si="0"/>
        <v>240</v>
      </c>
      <c r="W11" s="262">
        <f t="shared" si="0"/>
        <v>255</v>
      </c>
      <c r="X11" s="262">
        <f t="shared" si="0"/>
        <v>270</v>
      </c>
      <c r="Y11" s="262">
        <f t="shared" si="0"/>
        <v>285</v>
      </c>
      <c r="Z11" s="262">
        <f t="shared" si="0"/>
        <v>300</v>
      </c>
      <c r="AA11" s="262">
        <f t="shared" si="0"/>
        <v>315</v>
      </c>
      <c r="AB11" s="262">
        <f t="shared" si="0"/>
        <v>330</v>
      </c>
      <c r="AC11" s="262">
        <f t="shared" si="0"/>
        <v>345</v>
      </c>
      <c r="AD11" s="262">
        <f t="shared" si="0"/>
        <v>360</v>
      </c>
      <c r="AE11" s="262">
        <f t="shared" si="0"/>
        <v>375</v>
      </c>
      <c r="AF11" s="262">
        <f t="shared" si="0"/>
        <v>390</v>
      </c>
      <c r="AG11" s="262">
        <f t="shared" si="0"/>
        <v>405</v>
      </c>
      <c r="AH11" s="262">
        <f t="shared" si="0"/>
        <v>420</v>
      </c>
      <c r="AI11" s="262">
        <f t="shared" si="0"/>
        <v>435</v>
      </c>
      <c r="AJ11" s="262">
        <f t="shared" si="0"/>
        <v>450</v>
      </c>
      <c r="AK11" s="262">
        <f t="shared" si="0"/>
        <v>465</v>
      </c>
      <c r="AL11" s="262">
        <f t="shared" si="0"/>
        <v>480</v>
      </c>
      <c r="AM11" s="262">
        <f t="shared" si="0"/>
        <v>495</v>
      </c>
      <c r="AN11" s="262">
        <f t="shared" si="0"/>
        <v>510</v>
      </c>
    </row>
    <row r="12" spans="1:40" ht="3" customHeight="1" x14ac:dyDescent="0.25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</row>
    <row r="13" spans="1:40" ht="22.5" customHeight="1" x14ac:dyDescent="0.25">
      <c r="A13" s="264" t="s">
        <v>32</v>
      </c>
      <c r="B13" s="265" t="s">
        <v>125</v>
      </c>
      <c r="C13" s="266"/>
      <c r="D13" s="267"/>
      <c r="E13" s="324" t="s">
        <v>32</v>
      </c>
      <c r="F13" s="268"/>
      <c r="G13" s="269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1"/>
      <c r="AJ13" s="271"/>
      <c r="AK13" s="271"/>
      <c r="AL13" s="271"/>
      <c r="AM13" s="271"/>
      <c r="AN13" s="271"/>
    </row>
    <row r="14" spans="1:40" ht="6.6" customHeight="1" x14ac:dyDescent="0.25">
      <c r="A14" s="263"/>
      <c r="B14" s="263"/>
      <c r="C14" s="263"/>
      <c r="D14" s="263"/>
      <c r="E14" s="325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</row>
    <row r="15" spans="1:40" ht="22.5" customHeight="1" x14ac:dyDescent="0.3">
      <c r="A15" s="264">
        <v>1</v>
      </c>
      <c r="B15" s="265" t="s">
        <v>126</v>
      </c>
      <c r="C15" s="266"/>
      <c r="D15" s="272"/>
      <c r="E15" s="326">
        <f>[1]CPP!D8</f>
        <v>0.15638447277048062</v>
      </c>
      <c r="F15" s="270"/>
      <c r="G15" s="273"/>
      <c r="H15" s="274"/>
      <c r="I15" s="274"/>
      <c r="J15" s="274"/>
      <c r="K15" s="275"/>
      <c r="L15" s="269"/>
      <c r="M15" s="276"/>
      <c r="N15" s="271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1"/>
      <c r="AJ15" s="271"/>
      <c r="AK15" s="271"/>
      <c r="AL15" s="271"/>
      <c r="AM15" s="271"/>
      <c r="AN15" s="271"/>
    </row>
    <row r="16" spans="1:40" ht="6.6" customHeight="1" x14ac:dyDescent="0.25">
      <c r="A16" s="263"/>
      <c r="B16" s="263"/>
      <c r="C16" s="263"/>
      <c r="D16" s="278"/>
      <c r="E16" s="327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</row>
    <row r="17" spans="1:40" ht="22.5" customHeight="1" x14ac:dyDescent="0.3">
      <c r="A17" s="264">
        <v>2</v>
      </c>
      <c r="B17" s="265" t="s">
        <v>127</v>
      </c>
      <c r="C17" s="266"/>
      <c r="D17" s="272"/>
      <c r="E17" s="326">
        <f>[1]CPP!D9</f>
        <v>0.14524382769402031</v>
      </c>
      <c r="F17" s="270"/>
      <c r="G17" s="279"/>
      <c r="H17" s="279"/>
      <c r="I17" s="279"/>
      <c r="J17" s="279"/>
      <c r="K17" s="279"/>
      <c r="L17" s="279"/>
      <c r="M17" s="280"/>
      <c r="N17" s="281"/>
      <c r="O17" s="282"/>
      <c r="P17" s="283"/>
      <c r="Q17" s="284"/>
      <c r="R17" s="285"/>
      <c r="S17" s="271"/>
      <c r="T17" s="271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71"/>
      <c r="AJ17" s="271"/>
      <c r="AK17" s="271"/>
      <c r="AL17" s="271"/>
      <c r="AM17" s="271"/>
      <c r="AN17" s="271"/>
    </row>
    <row r="18" spans="1:40" ht="6.6" customHeight="1" x14ac:dyDescent="0.25">
      <c r="A18" s="263"/>
      <c r="B18" s="263"/>
      <c r="C18" s="263"/>
      <c r="D18" s="278"/>
      <c r="E18" s="327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</row>
    <row r="19" spans="1:40" ht="22.5" customHeight="1" x14ac:dyDescent="0.3">
      <c r="A19" s="264">
        <v>3</v>
      </c>
      <c r="B19" s="265" t="s">
        <v>128</v>
      </c>
      <c r="C19" s="266"/>
      <c r="D19" s="272"/>
      <c r="E19" s="326">
        <f>[1]CPP!D10</f>
        <v>0.20114875263468782</v>
      </c>
      <c r="F19" s="270"/>
      <c r="G19" s="286"/>
      <c r="H19" s="286"/>
      <c r="I19" s="277"/>
      <c r="J19" s="287"/>
      <c r="K19" s="287"/>
      <c r="L19" s="287"/>
      <c r="M19" s="287"/>
      <c r="N19" s="274"/>
      <c r="O19" s="274"/>
      <c r="P19" s="274"/>
      <c r="Q19" s="274"/>
      <c r="R19" s="274"/>
      <c r="S19" s="274"/>
      <c r="T19" s="288" t="s">
        <v>129</v>
      </c>
      <c r="U19" s="280"/>
      <c r="V19" s="281"/>
      <c r="W19" s="282"/>
      <c r="X19" s="283"/>
      <c r="Y19" s="284"/>
      <c r="Z19" s="277"/>
      <c r="AA19" s="277"/>
      <c r="AB19" s="277"/>
      <c r="AC19" s="277"/>
      <c r="AD19" s="277"/>
      <c r="AE19" s="277"/>
      <c r="AF19" s="277"/>
      <c r="AG19" s="277"/>
      <c r="AH19" s="277"/>
      <c r="AI19" s="271"/>
      <c r="AJ19" s="271"/>
      <c r="AK19" s="271"/>
      <c r="AL19" s="271"/>
      <c r="AM19" s="271"/>
      <c r="AN19" s="271"/>
    </row>
    <row r="20" spans="1:40" ht="6.6" customHeight="1" x14ac:dyDescent="0.25">
      <c r="A20" s="263"/>
      <c r="B20" s="263"/>
      <c r="C20" s="263"/>
      <c r="D20" s="278"/>
      <c r="E20" s="327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</row>
    <row r="21" spans="1:40" ht="22.5" customHeight="1" x14ac:dyDescent="0.25">
      <c r="A21" s="264">
        <v>4</v>
      </c>
      <c r="B21" s="265" t="s">
        <v>130</v>
      </c>
      <c r="C21" s="266"/>
      <c r="D21" s="272"/>
      <c r="E21" s="326">
        <f>[1]CPP!D11</f>
        <v>0.21980017686053382</v>
      </c>
      <c r="F21" s="270"/>
      <c r="G21" s="286"/>
      <c r="H21" s="286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4"/>
      <c r="V21" s="274"/>
      <c r="W21" s="274"/>
      <c r="X21" s="274"/>
      <c r="Y21" s="275"/>
      <c r="Z21" s="269"/>
      <c r="AA21" s="276"/>
      <c r="AB21" s="277"/>
      <c r="AC21" s="277"/>
      <c r="AD21" s="277"/>
      <c r="AE21" s="277"/>
      <c r="AF21" s="277"/>
      <c r="AG21" s="277"/>
      <c r="AH21" s="277"/>
      <c r="AI21" s="271"/>
      <c r="AJ21" s="271"/>
      <c r="AK21" s="271"/>
      <c r="AL21" s="271"/>
      <c r="AM21" s="271"/>
      <c r="AN21" s="271"/>
    </row>
    <row r="22" spans="1:40" ht="6.6" customHeight="1" x14ac:dyDescent="0.25">
      <c r="A22" s="263"/>
      <c r="B22" s="263"/>
      <c r="C22" s="263"/>
      <c r="D22" s="278"/>
      <c r="E22" s="327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</row>
    <row r="23" spans="1:40" ht="22.5" customHeight="1" x14ac:dyDescent="0.3">
      <c r="A23" s="264">
        <v>5</v>
      </c>
      <c r="B23" s="265" t="s">
        <v>131</v>
      </c>
      <c r="C23" s="266"/>
      <c r="D23" s="272"/>
      <c r="E23" s="326">
        <f>[1]CPP!D12</f>
        <v>5.1815293554600322E-2</v>
      </c>
      <c r="F23" s="270"/>
      <c r="G23" s="279"/>
      <c r="H23" s="279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3"/>
      <c r="Y23" s="274"/>
      <c r="Z23" s="273"/>
      <c r="AA23" s="280"/>
      <c r="AB23" s="281"/>
      <c r="AC23" s="282"/>
      <c r="AD23" s="283"/>
      <c r="AE23" s="284"/>
      <c r="AF23" s="286"/>
      <c r="AG23" s="289"/>
      <c r="AH23" s="277"/>
      <c r="AI23" s="271"/>
      <c r="AJ23" s="271"/>
      <c r="AK23" s="271"/>
      <c r="AL23" s="271"/>
      <c r="AM23" s="271"/>
      <c r="AN23" s="271"/>
    </row>
    <row r="24" spans="1:40" ht="6.6" customHeight="1" x14ac:dyDescent="0.25">
      <c r="A24" s="263"/>
      <c r="B24" s="263"/>
      <c r="C24" s="263"/>
      <c r="D24" s="278"/>
      <c r="E24" s="327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</row>
    <row r="25" spans="1:40" ht="22.5" customHeight="1" x14ac:dyDescent="0.3">
      <c r="A25" s="264">
        <v>6</v>
      </c>
      <c r="B25" s="265" t="s">
        <v>132</v>
      </c>
      <c r="C25" s="266"/>
      <c r="D25" s="272"/>
      <c r="E25" s="326">
        <f>[1]CPP!D13</f>
        <v>0.22560747648567719</v>
      </c>
      <c r="F25" s="270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3"/>
      <c r="AA25" s="279"/>
      <c r="AB25" s="279"/>
      <c r="AC25" s="279"/>
      <c r="AD25" s="279"/>
      <c r="AE25" s="274"/>
      <c r="AF25" s="274"/>
      <c r="AG25" s="280"/>
      <c r="AH25" s="281"/>
      <c r="AI25" s="282"/>
      <c r="AJ25" s="283"/>
      <c r="AK25" s="290"/>
      <c r="AL25" s="271"/>
      <c r="AM25" s="271"/>
      <c r="AN25" s="271"/>
    </row>
    <row r="26" spans="1:40" ht="6.6" customHeight="1" x14ac:dyDescent="0.25">
      <c r="A26" s="263"/>
      <c r="B26" s="263"/>
      <c r="C26" s="263"/>
      <c r="D26" s="263"/>
      <c r="E26" s="325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</row>
    <row r="27" spans="1:40" ht="22.5" customHeight="1" x14ac:dyDescent="0.3">
      <c r="A27" s="264" t="s">
        <v>32</v>
      </c>
      <c r="B27" s="265" t="s">
        <v>133</v>
      </c>
      <c r="C27" s="266"/>
      <c r="D27" s="267"/>
      <c r="E27" s="324" t="s">
        <v>32</v>
      </c>
      <c r="F27" s="270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85"/>
      <c r="X27" s="286"/>
      <c r="Y27" s="286"/>
      <c r="Z27" s="277"/>
      <c r="AA27" s="277"/>
      <c r="AB27" s="287"/>
      <c r="AC27" s="287"/>
      <c r="AD27" s="287"/>
      <c r="AE27" s="287"/>
      <c r="AF27" s="287"/>
      <c r="AG27" s="286"/>
      <c r="AH27" s="291"/>
      <c r="AI27" s="287"/>
      <c r="AJ27" s="291"/>
      <c r="AK27" s="291"/>
      <c r="AL27" s="292"/>
      <c r="AM27" s="292"/>
      <c r="AN27" s="292"/>
    </row>
    <row r="28" spans="1:40" ht="6.6" customHeight="1" x14ac:dyDescent="0.25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</row>
    <row r="29" spans="1:40" ht="22.2" customHeight="1" x14ac:dyDescent="0.25">
      <c r="A29" s="293" t="s">
        <v>134</v>
      </c>
      <c r="B29" s="293"/>
      <c r="C29" s="293"/>
      <c r="D29" s="294">
        <f>ROUND(SUM(D15:D26),2)</f>
        <v>0</v>
      </c>
      <c r="E29" s="295">
        <f>SUM(E15:E28)</f>
        <v>1.0000000000000002</v>
      </c>
      <c r="F29" s="296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</row>
    <row r="30" spans="1:40" ht="7.2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301" customFormat="1" ht="22.2" customHeight="1" x14ac:dyDescent="0.25">
      <c r="A31" s="298" t="s">
        <v>135</v>
      </c>
      <c r="B31" s="13"/>
      <c r="C31" s="13"/>
      <c r="D31" s="29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13"/>
      <c r="AJ31" s="13"/>
      <c r="AK31" s="300"/>
      <c r="AL31" s="300"/>
      <c r="AM31" s="300"/>
      <c r="AN31" s="300"/>
    </row>
    <row r="32" spans="1:40" ht="22.5" customHeight="1" x14ac:dyDescent="0.3">
      <c r="A32" s="300"/>
      <c r="B32" s="302"/>
      <c r="C32" s="13" t="s">
        <v>136</v>
      </c>
      <c r="D32" s="299"/>
      <c r="E32" s="13"/>
      <c r="J32" s="303"/>
      <c r="K32" s="13" t="s">
        <v>137</v>
      </c>
      <c r="L32" s="13"/>
      <c r="M32" s="2"/>
      <c r="N32" s="2"/>
      <c r="O32" s="2"/>
      <c r="P32" s="2"/>
      <c r="Q32" s="2"/>
      <c r="R32" s="2"/>
      <c r="S32" s="2"/>
      <c r="T32" s="2"/>
      <c r="U32" s="2"/>
      <c r="V32" s="2"/>
      <c r="Z32" s="330" t="s">
        <v>152</v>
      </c>
      <c r="AI32" s="2"/>
      <c r="AJ32" s="2"/>
    </row>
    <row r="33" spans="1:36" ht="22.5" customHeight="1" x14ac:dyDescent="0.3">
      <c r="A33" s="13"/>
      <c r="B33" s="304"/>
      <c r="C33" s="13" t="s">
        <v>138</v>
      </c>
      <c r="D33" s="299"/>
      <c r="E33" s="13"/>
      <c r="J33" s="305"/>
      <c r="K33" s="13" t="s">
        <v>139</v>
      </c>
      <c r="L33" s="13"/>
      <c r="M33" s="2"/>
      <c r="N33" s="2"/>
      <c r="O33" s="2"/>
      <c r="P33" s="2"/>
      <c r="Q33" s="2"/>
      <c r="R33" s="2"/>
      <c r="S33" s="2"/>
      <c r="T33" s="2"/>
      <c r="U33" s="2"/>
      <c r="V33" s="2"/>
      <c r="AI33" s="2"/>
      <c r="AJ33" s="2"/>
    </row>
    <row r="34" spans="1:36" ht="22.5" customHeight="1" x14ac:dyDescent="0.3">
      <c r="A34" s="13"/>
      <c r="B34" s="306"/>
      <c r="C34" s="13" t="s">
        <v>137</v>
      </c>
      <c r="D34" s="299"/>
      <c r="E34" s="13"/>
      <c r="J34" s="307"/>
      <c r="K34" s="13" t="s">
        <v>140</v>
      </c>
      <c r="L34" s="13"/>
      <c r="M34" s="2"/>
      <c r="N34" s="2"/>
      <c r="O34" s="2"/>
      <c r="P34" s="2"/>
      <c r="Q34" s="2"/>
      <c r="R34" s="2"/>
      <c r="S34" s="2"/>
      <c r="T34" s="2"/>
      <c r="U34" s="2"/>
      <c r="V34" s="2"/>
      <c r="AI34" s="2"/>
      <c r="AJ34" s="2"/>
    </row>
    <row r="35" spans="1:36" ht="22.5" customHeight="1" x14ac:dyDescent="0.3">
      <c r="A35" s="13"/>
      <c r="B35" s="308"/>
      <c r="C35" s="13" t="s">
        <v>141</v>
      </c>
      <c r="D35" s="299"/>
      <c r="E35" s="13"/>
      <c r="J35" s="309"/>
      <c r="K35" s="13" t="s">
        <v>142</v>
      </c>
      <c r="L35" s="13"/>
      <c r="M35" s="2"/>
      <c r="N35" s="2"/>
      <c r="O35" s="2"/>
      <c r="P35" s="2"/>
      <c r="Q35" s="2"/>
      <c r="R35" s="2"/>
      <c r="S35" s="2"/>
      <c r="T35" s="2"/>
      <c r="U35" s="2"/>
      <c r="V35" s="2"/>
      <c r="AI35" s="2"/>
      <c r="AJ35" s="2"/>
    </row>
    <row r="36" spans="1:36" ht="22.2" customHeight="1" x14ac:dyDescent="0.3">
      <c r="A36" s="13"/>
      <c r="B36" s="13"/>
      <c r="C36" s="13"/>
      <c r="D36" s="299"/>
      <c r="E36" s="13"/>
      <c r="F36" s="300"/>
      <c r="G36" s="300"/>
      <c r="H36" s="13"/>
      <c r="I36" s="13"/>
      <c r="J36" s="13"/>
      <c r="K36" s="13"/>
      <c r="L36" s="1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I36" s="2"/>
      <c r="AJ36" s="2"/>
    </row>
    <row r="37" spans="1:36" ht="22.2" customHeight="1" x14ac:dyDescent="0.3">
      <c r="A37" s="10"/>
      <c r="B37" s="10"/>
      <c r="C37" s="6"/>
      <c r="D37" s="6"/>
      <c r="E37" s="6"/>
      <c r="F37" s="6"/>
      <c r="G37" s="6"/>
      <c r="H37" s="6"/>
      <c r="I37" s="10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I37" s="2"/>
      <c r="AJ37" s="2"/>
    </row>
    <row r="38" spans="1:36" ht="15.75" customHeight="1" x14ac:dyDescent="0.3">
      <c r="A38" s="10" t="s">
        <v>110</v>
      </c>
      <c r="B38" s="10"/>
      <c r="C38" s="6"/>
      <c r="D38" s="6"/>
      <c r="E38" s="6"/>
      <c r="F38" s="6"/>
      <c r="G38" s="6"/>
      <c r="H38" s="6"/>
      <c r="I38" s="10" t="s">
        <v>111</v>
      </c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I38" s="2"/>
      <c r="AJ38" s="2"/>
    </row>
    <row r="39" spans="1:36" ht="15.75" customHeight="1" x14ac:dyDescent="0.3">
      <c r="A39" s="5"/>
      <c r="B39" s="5"/>
      <c r="C39" s="6"/>
      <c r="D39" s="6"/>
      <c r="E39" s="6"/>
      <c r="F39" s="6"/>
      <c r="G39" s="6"/>
      <c r="H39" s="6"/>
      <c r="I39" s="5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I39" s="2"/>
      <c r="AJ39" s="2"/>
    </row>
    <row r="40" spans="1:36" ht="15.75" customHeight="1" x14ac:dyDescent="0.3">
      <c r="A40" s="10"/>
      <c r="B40" s="10"/>
      <c r="C40" s="6"/>
      <c r="D40" s="6"/>
      <c r="E40" s="6"/>
      <c r="F40" s="6"/>
      <c r="G40" s="6"/>
      <c r="H40" s="6"/>
      <c r="I40" s="10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I40" s="2"/>
      <c r="AJ40" s="2"/>
    </row>
    <row r="41" spans="1:36" ht="15.75" customHeight="1" x14ac:dyDescent="0.3">
      <c r="A41" s="10"/>
      <c r="B41" s="10"/>
      <c r="C41" s="127"/>
      <c r="D41" s="127"/>
      <c r="E41" s="310"/>
      <c r="F41" s="310"/>
      <c r="G41" s="129"/>
      <c r="H41" s="6"/>
      <c r="I41" s="10"/>
      <c r="J41" s="6"/>
      <c r="K41" s="129"/>
      <c r="L41" s="1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I41" s="2"/>
      <c r="AJ41" s="2"/>
    </row>
    <row r="42" spans="1:36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AI42" s="2"/>
      <c r="AJ42" s="2"/>
    </row>
    <row r="43" spans="1:36" x14ac:dyDescent="0.3">
      <c r="A43" s="8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AI43" s="2"/>
      <c r="AJ43" s="2"/>
    </row>
    <row r="44" spans="1:36" x14ac:dyDescent="0.3">
      <c r="A44" s="80"/>
      <c r="B44" s="2"/>
      <c r="C44" s="2"/>
      <c r="D44" s="31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I44" s="2"/>
      <c r="AJ44" s="2"/>
    </row>
    <row r="45" spans="1:3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I45" s="2"/>
      <c r="AJ45" s="2"/>
    </row>
    <row r="46" spans="1:3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I46" s="2"/>
      <c r="AJ46" s="2"/>
    </row>
  </sheetData>
  <mergeCells count="29">
    <mergeCell ref="AE10:AF10"/>
    <mergeCell ref="AG10:AH10"/>
    <mergeCell ref="AI10:AJ10"/>
    <mergeCell ref="AK10:AL10"/>
    <mergeCell ref="AM10:AN10"/>
    <mergeCell ref="A29:C29"/>
    <mergeCell ref="G29:X29"/>
    <mergeCell ref="S10:T10"/>
    <mergeCell ref="U10:V10"/>
    <mergeCell ref="W10:X10"/>
    <mergeCell ref="Y10:Z10"/>
    <mergeCell ref="AA10:AB10"/>
    <mergeCell ref="AC10:AD10"/>
    <mergeCell ref="G10:H10"/>
    <mergeCell ref="I10:J10"/>
    <mergeCell ref="K10:L10"/>
    <mergeCell ref="M10:N10"/>
    <mergeCell ref="O10:P10"/>
    <mergeCell ref="Q10:R10"/>
    <mergeCell ref="A1:AN2"/>
    <mergeCell ref="AI4:AJ4"/>
    <mergeCell ref="AK4:AN4"/>
    <mergeCell ref="C7:T7"/>
    <mergeCell ref="A8:AN8"/>
    <mergeCell ref="A9:A11"/>
    <mergeCell ref="B9:C11"/>
    <mergeCell ref="D9:D10"/>
    <mergeCell ref="E9:E10"/>
    <mergeCell ref="G9:AH9"/>
  </mergeCells>
  <printOptions horizontalCentered="1"/>
  <pageMargins left="0.51181102362204722" right="0.51181102362204722" top="0.43307086614173229" bottom="0.78740157480314965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731A-AD0F-49F2-BFD5-DD81363A3C5A}">
  <sheetPr>
    <tabColor theme="8" tint="-0.249977111117893"/>
    <pageSetUpPr fitToPage="1"/>
  </sheetPr>
  <dimension ref="A1:K78"/>
  <sheetViews>
    <sheetView showGridLines="0" view="pageBreakPreview" zoomScaleSheetLayoutView="100" workbookViewId="0">
      <selection activeCell="B39" sqref="B39:I39"/>
    </sheetView>
  </sheetViews>
  <sheetFormatPr defaultColWidth="9.109375" defaultRowHeight="15.6" customHeight="1" zeroHeight="1" x14ac:dyDescent="0.3"/>
  <cols>
    <col min="1" max="1" width="9.44140625" style="2" customWidth="1"/>
    <col min="2" max="2" width="4.6640625" style="2" customWidth="1"/>
    <col min="3" max="3" width="43.44140625" style="2" customWidth="1"/>
    <col min="4" max="4" width="8.5546875" style="85" customWidth="1"/>
    <col min="5" max="5" width="11" style="85" customWidth="1"/>
    <col min="6" max="6" width="11.44140625" style="7" bestFit="1" customWidth="1"/>
    <col min="7" max="7" width="10.44140625" style="7" bestFit="1" customWidth="1"/>
    <col min="8" max="8" width="14" style="7" customWidth="1"/>
    <col min="9" max="9" width="14" style="86" customWidth="1"/>
    <col min="10" max="10" width="2.6640625" style="2" customWidth="1"/>
    <col min="11" max="16384" width="9.109375" style="2"/>
  </cols>
  <sheetData>
    <row r="1" spans="1:11" ht="19.9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9.9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1" ht="19.95" customHeight="1" x14ac:dyDescent="0.3">
      <c r="A3" s="3"/>
      <c r="B3" s="3"/>
      <c r="C3" s="4"/>
      <c r="D3" s="4"/>
      <c r="E3" s="4"/>
      <c r="F3" s="4"/>
      <c r="G3" s="4"/>
      <c r="H3" s="4"/>
      <c r="I3" s="4"/>
    </row>
    <row r="4" spans="1:11" ht="19.95" customHeight="1" x14ac:dyDescent="0.3">
      <c r="A4" s="5" t="s">
        <v>1</v>
      </c>
      <c r="B4" s="5"/>
      <c r="C4" s="6"/>
      <c r="D4" s="2"/>
      <c r="E4" s="6"/>
      <c r="F4" s="6"/>
      <c r="H4" s="8" t="s">
        <v>2</v>
      </c>
      <c r="I4" s="9"/>
    </row>
    <row r="5" spans="1:11" ht="19.95" customHeight="1" x14ac:dyDescent="0.3">
      <c r="A5" s="5" t="s">
        <v>3</v>
      </c>
      <c r="B5" s="5"/>
      <c r="C5" s="10" t="str">
        <f>[1]Município!B5</f>
        <v>Comitê Médio Paraíba do Sul</v>
      </c>
      <c r="D5" s="2"/>
      <c r="E5" s="6"/>
      <c r="F5" s="6"/>
      <c r="G5" s="6"/>
      <c r="H5" s="6"/>
      <c r="I5" s="6"/>
    </row>
    <row r="6" spans="1:11" ht="19.95" customHeight="1" x14ac:dyDescent="0.3">
      <c r="A6" s="5" t="s">
        <v>4</v>
      </c>
      <c r="B6" s="5"/>
      <c r="C6" s="10" t="str">
        <f>[1]Município!B6</f>
        <v>Rio das Flores/RJ</v>
      </c>
      <c r="D6" s="2"/>
      <c r="E6" s="6"/>
      <c r="G6" s="6"/>
      <c r="H6" s="6"/>
      <c r="I6" s="6"/>
    </row>
    <row r="7" spans="1:11" ht="9" customHeight="1" x14ac:dyDescent="0.3">
      <c r="A7" s="11"/>
      <c r="B7" s="11"/>
      <c r="C7" s="11"/>
      <c r="D7" s="12"/>
      <c r="E7" s="12"/>
      <c r="F7" s="11"/>
      <c r="G7" s="13"/>
      <c r="H7" s="13"/>
      <c r="I7" s="13"/>
    </row>
    <row r="8" spans="1:11" s="16" customFormat="1" ht="19.95" customHeight="1" x14ac:dyDescent="0.3">
      <c r="A8" s="14" t="s">
        <v>5</v>
      </c>
      <c r="B8" s="14" t="s">
        <v>6</v>
      </c>
      <c r="C8" s="14"/>
      <c r="D8" s="14" t="s">
        <v>7</v>
      </c>
      <c r="E8" s="14" t="s">
        <v>8</v>
      </c>
      <c r="F8" s="15" t="s">
        <v>9</v>
      </c>
      <c r="G8" s="15" t="s">
        <v>10</v>
      </c>
      <c r="H8" s="14" t="s">
        <v>11</v>
      </c>
      <c r="I8" s="14"/>
    </row>
    <row r="9" spans="1:11" s="16" customFormat="1" ht="19.95" customHeight="1" x14ac:dyDescent="0.3">
      <c r="A9" s="14"/>
      <c r="B9" s="14"/>
      <c r="C9" s="14"/>
      <c r="D9" s="14"/>
      <c r="E9" s="14"/>
      <c r="F9" s="15"/>
      <c r="G9" s="15"/>
      <c r="H9" s="17" t="s">
        <v>12</v>
      </c>
      <c r="I9" s="17" t="s">
        <v>13</v>
      </c>
    </row>
    <row r="10" spans="1:11" s="16" customFormat="1" ht="7.5" customHeight="1" x14ac:dyDescent="0.3">
      <c r="A10" s="18"/>
      <c r="B10" s="18"/>
      <c r="C10" s="18"/>
      <c r="D10" s="18"/>
      <c r="E10" s="18"/>
      <c r="F10" s="19"/>
      <c r="G10" s="19"/>
      <c r="H10" s="19"/>
      <c r="I10" s="18"/>
    </row>
    <row r="11" spans="1:11" s="16" customFormat="1" ht="19.5" customHeight="1" x14ac:dyDescent="0.3">
      <c r="A11" s="20">
        <v>1</v>
      </c>
      <c r="B11" s="21" t="s">
        <v>14</v>
      </c>
      <c r="C11" s="21"/>
      <c r="D11" s="21"/>
      <c r="E11" s="21"/>
      <c r="F11" s="21"/>
      <c r="G11" s="21"/>
      <c r="H11" s="21"/>
      <c r="I11" s="21"/>
    </row>
    <row r="12" spans="1:11" s="16" customFormat="1" ht="19.5" customHeight="1" x14ac:dyDescent="0.3">
      <c r="A12" s="22" t="s">
        <v>15</v>
      </c>
      <c r="B12" s="23" t="s">
        <v>16</v>
      </c>
      <c r="C12" s="23"/>
      <c r="D12" s="24"/>
      <c r="E12" s="25"/>
      <c r="F12" s="26"/>
      <c r="G12" s="27" t="s">
        <v>17</v>
      </c>
      <c r="H12" s="28"/>
      <c r="I12" s="29">
        <f>ROUND(H12/'[1]Dias trabalhados'!$C$19,2)</f>
        <v>0</v>
      </c>
      <c r="K12" s="30"/>
    </row>
    <row r="13" spans="1:11" s="16" customFormat="1" ht="19.5" customHeight="1" x14ac:dyDescent="0.3">
      <c r="A13" s="31" t="s">
        <v>18</v>
      </c>
      <c r="B13" s="32" t="s">
        <v>19</v>
      </c>
      <c r="C13" s="32"/>
      <c r="D13" s="33"/>
      <c r="E13" s="34"/>
      <c r="F13" s="26"/>
      <c r="G13" s="35" t="s">
        <v>17</v>
      </c>
      <c r="H13" s="36"/>
      <c r="I13" s="29">
        <f>ROUND(H13/'[1]Dias trabalhados'!$C$19,2)</f>
        <v>0</v>
      </c>
      <c r="K13" s="30"/>
    </row>
    <row r="14" spans="1:11" s="16" customFormat="1" ht="19.5" customHeight="1" x14ac:dyDescent="0.3">
      <c r="A14" s="31" t="s">
        <v>20</v>
      </c>
      <c r="B14" s="32" t="s">
        <v>21</v>
      </c>
      <c r="C14" s="32"/>
      <c r="D14" s="33"/>
      <c r="E14" s="34"/>
      <c r="F14" s="26"/>
      <c r="G14" s="35" t="s">
        <v>17</v>
      </c>
      <c r="H14" s="36"/>
      <c r="I14" s="29">
        <f>ROUND(H14/'[1]Dias trabalhados'!$C$19,2)</f>
        <v>0</v>
      </c>
      <c r="K14" s="30"/>
    </row>
    <row r="15" spans="1:11" s="16" customFormat="1" ht="19.5" customHeight="1" x14ac:dyDescent="0.3">
      <c r="A15" s="31" t="s">
        <v>22</v>
      </c>
      <c r="B15" s="37" t="s">
        <v>23</v>
      </c>
      <c r="C15" s="38"/>
      <c r="D15" s="33"/>
      <c r="E15" s="34"/>
      <c r="F15" s="26"/>
      <c r="G15" s="35" t="s">
        <v>17</v>
      </c>
      <c r="H15" s="36"/>
      <c r="I15" s="29">
        <f>ROUND(H15/'[1]Dias trabalhados'!$C$19,2)</f>
        <v>0</v>
      </c>
      <c r="K15" s="30"/>
    </row>
    <row r="16" spans="1:11" s="16" customFormat="1" ht="19.5" customHeight="1" x14ac:dyDescent="0.3">
      <c r="A16" s="31" t="s">
        <v>24</v>
      </c>
      <c r="B16" s="32" t="s">
        <v>25</v>
      </c>
      <c r="C16" s="32"/>
      <c r="D16" s="33"/>
      <c r="E16" s="34"/>
      <c r="F16" s="26"/>
      <c r="G16" s="35" t="s">
        <v>17</v>
      </c>
      <c r="H16" s="36"/>
      <c r="I16" s="29">
        <f>ROUND(H16/'[1]Dias trabalhados'!$C$19,2)</f>
        <v>0</v>
      </c>
      <c r="K16" s="30"/>
    </row>
    <row r="17" spans="1:9" s="16" customFormat="1" ht="7.5" customHeight="1" x14ac:dyDescent="0.3">
      <c r="A17" s="39"/>
      <c r="B17" s="39"/>
      <c r="C17" s="40"/>
      <c r="D17" s="41"/>
      <c r="E17" s="41"/>
      <c r="F17" s="42"/>
      <c r="G17" s="42"/>
      <c r="H17" s="42"/>
      <c r="I17" s="43"/>
    </row>
    <row r="18" spans="1:9" s="16" customFormat="1" ht="19.5" customHeight="1" x14ac:dyDescent="0.3">
      <c r="A18" s="20">
        <v>2</v>
      </c>
      <c r="B18" s="21" t="s">
        <v>26</v>
      </c>
      <c r="C18" s="21"/>
      <c r="D18" s="21"/>
      <c r="E18" s="21"/>
      <c r="F18" s="21"/>
      <c r="G18" s="21"/>
      <c r="H18" s="21"/>
      <c r="I18" s="21"/>
    </row>
    <row r="19" spans="1:9" s="16" customFormat="1" ht="7.5" customHeight="1" x14ac:dyDescent="0.3">
      <c r="A19" s="39"/>
      <c r="B19" s="39"/>
      <c r="C19" s="40"/>
      <c r="D19" s="44"/>
      <c r="E19" s="44"/>
      <c r="F19" s="42"/>
      <c r="G19" s="42"/>
      <c r="H19" s="42"/>
      <c r="I19" s="44"/>
    </row>
    <row r="20" spans="1:9" s="16" customFormat="1" ht="19.5" customHeight="1" x14ac:dyDescent="0.3">
      <c r="A20" s="45" t="s">
        <v>27</v>
      </c>
      <c r="B20" s="46" t="s">
        <v>28</v>
      </c>
      <c r="C20" s="46"/>
      <c r="D20" s="46"/>
      <c r="E20" s="46"/>
      <c r="F20" s="46"/>
      <c r="G20" s="46"/>
      <c r="H20" s="46"/>
      <c r="I20" s="46"/>
    </row>
    <row r="21" spans="1:9" s="16" customFormat="1" ht="28.95" customHeight="1" x14ac:dyDescent="0.3">
      <c r="A21" s="22" t="s">
        <v>29</v>
      </c>
      <c r="B21" s="47" t="s">
        <v>30</v>
      </c>
      <c r="C21" s="47"/>
      <c r="D21" s="48"/>
      <c r="E21" s="49"/>
      <c r="F21" s="27"/>
      <c r="G21" s="27" t="s">
        <v>31</v>
      </c>
      <c r="H21" s="50" t="s">
        <v>32</v>
      </c>
      <c r="I21" s="29"/>
    </row>
    <row r="22" spans="1:9" s="16" customFormat="1" ht="19.5" customHeight="1" x14ac:dyDescent="0.3">
      <c r="A22" s="31" t="s">
        <v>33</v>
      </c>
      <c r="B22" s="32" t="s">
        <v>34</v>
      </c>
      <c r="C22" s="32"/>
      <c r="D22" s="51"/>
      <c r="E22" s="52"/>
      <c r="F22" s="27"/>
      <c r="G22" s="35" t="s">
        <v>35</v>
      </c>
      <c r="H22" s="53" t="s">
        <v>32</v>
      </c>
      <c r="I22" s="54"/>
    </row>
    <row r="23" spans="1:9" s="16" customFormat="1" ht="7.5" customHeight="1" x14ac:dyDescent="0.3">
      <c r="A23" s="39"/>
      <c r="B23" s="39"/>
      <c r="C23" s="40"/>
      <c r="D23" s="55"/>
      <c r="E23" s="55"/>
      <c r="F23" s="42"/>
      <c r="G23" s="42"/>
      <c r="H23" s="56"/>
      <c r="I23" s="44"/>
    </row>
    <row r="24" spans="1:9" s="16" customFormat="1" ht="19.5" customHeight="1" x14ac:dyDescent="0.3">
      <c r="A24" s="45" t="s">
        <v>36</v>
      </c>
      <c r="B24" s="46" t="s">
        <v>37</v>
      </c>
      <c r="C24" s="46"/>
      <c r="D24" s="46"/>
      <c r="E24" s="46"/>
      <c r="F24" s="46"/>
      <c r="G24" s="46"/>
      <c r="H24" s="57"/>
      <c r="I24" s="46"/>
    </row>
    <row r="25" spans="1:9" s="16" customFormat="1" ht="28.95" customHeight="1" x14ac:dyDescent="0.3">
      <c r="A25" s="22" t="s">
        <v>29</v>
      </c>
      <c r="B25" s="58" t="s">
        <v>38</v>
      </c>
      <c r="C25" s="58"/>
      <c r="D25" s="59"/>
      <c r="E25" s="60"/>
      <c r="F25" s="61"/>
      <c r="G25" s="27" t="s">
        <v>39</v>
      </c>
      <c r="H25" s="50" t="s">
        <v>32</v>
      </c>
      <c r="I25" s="29"/>
    </row>
    <row r="26" spans="1:9" s="16" customFormat="1" ht="56.4" customHeight="1" x14ac:dyDescent="0.3">
      <c r="A26" s="31" t="s">
        <v>33</v>
      </c>
      <c r="B26" s="62" t="s">
        <v>40</v>
      </c>
      <c r="C26" s="62"/>
      <c r="D26" s="63"/>
      <c r="E26" s="64"/>
      <c r="F26" s="61"/>
      <c r="G26" s="51" t="s">
        <v>41</v>
      </c>
      <c r="H26" s="54" t="s">
        <v>32</v>
      </c>
      <c r="I26" s="54"/>
    </row>
    <row r="27" spans="1:9" s="16" customFormat="1" ht="28.95" customHeight="1" x14ac:dyDescent="0.3">
      <c r="A27" s="31" t="s">
        <v>42</v>
      </c>
      <c r="B27" s="62" t="s">
        <v>43</v>
      </c>
      <c r="C27" s="62"/>
      <c r="D27" s="63"/>
      <c r="E27" s="64"/>
      <c r="F27" s="61"/>
      <c r="G27" s="51" t="s">
        <v>41</v>
      </c>
      <c r="H27" s="54" t="s">
        <v>32</v>
      </c>
      <c r="I27" s="54"/>
    </row>
    <row r="28" spans="1:9" s="16" customFormat="1" ht="28.95" customHeight="1" x14ac:dyDescent="0.3">
      <c r="A28" s="31" t="s">
        <v>44</v>
      </c>
      <c r="B28" s="32" t="s">
        <v>45</v>
      </c>
      <c r="C28" s="32"/>
      <c r="D28" s="63"/>
      <c r="E28" s="64"/>
      <c r="F28" s="61"/>
      <c r="G28" s="51" t="s">
        <v>17</v>
      </c>
      <c r="H28" s="54" t="s">
        <v>32</v>
      </c>
      <c r="I28" s="54"/>
    </row>
    <row r="29" spans="1:9" s="16" customFormat="1" ht="7.5" customHeight="1" x14ac:dyDescent="0.3">
      <c r="A29" s="39"/>
      <c r="B29" s="39"/>
      <c r="C29" s="40"/>
      <c r="D29" s="41"/>
      <c r="E29" s="41"/>
      <c r="F29" s="42"/>
      <c r="G29" s="42"/>
      <c r="H29" s="56"/>
      <c r="I29" s="65"/>
    </row>
    <row r="30" spans="1:9" s="16" customFormat="1" ht="19.5" customHeight="1" x14ac:dyDescent="0.3">
      <c r="A30" s="45" t="s">
        <v>46</v>
      </c>
      <c r="B30" s="46" t="s">
        <v>47</v>
      </c>
      <c r="C30" s="46"/>
      <c r="D30" s="46"/>
      <c r="E30" s="46"/>
      <c r="F30" s="46"/>
      <c r="G30" s="46"/>
      <c r="H30" s="46"/>
      <c r="I30" s="46"/>
    </row>
    <row r="31" spans="1:9" s="16" customFormat="1" ht="19.5" customHeight="1" x14ac:dyDescent="0.3">
      <c r="A31" s="22" t="s">
        <v>29</v>
      </c>
      <c r="B31" s="58" t="s">
        <v>48</v>
      </c>
      <c r="C31" s="58"/>
      <c r="D31" s="60"/>
      <c r="E31" s="60"/>
      <c r="F31" s="61"/>
      <c r="G31" s="48" t="s">
        <v>49</v>
      </c>
      <c r="H31" s="29" t="s">
        <v>32</v>
      </c>
      <c r="I31" s="66"/>
    </row>
    <row r="32" spans="1:9" s="16" customFormat="1" ht="19.5" customHeight="1" x14ac:dyDescent="0.3">
      <c r="A32" s="31" t="s">
        <v>33</v>
      </c>
      <c r="B32" s="67" t="s">
        <v>50</v>
      </c>
      <c r="C32" s="67"/>
      <c r="D32" s="68"/>
      <c r="E32" s="68"/>
      <c r="F32" s="61"/>
      <c r="G32" s="51" t="s">
        <v>51</v>
      </c>
      <c r="H32" s="54" t="s">
        <v>32</v>
      </c>
      <c r="I32" s="54"/>
    </row>
    <row r="33" spans="1:11" s="16" customFormat="1" ht="19.5" customHeight="1" x14ac:dyDescent="0.3">
      <c r="A33" s="31" t="s">
        <v>42</v>
      </c>
      <c r="B33" s="67" t="s">
        <v>52</v>
      </c>
      <c r="C33" s="67"/>
      <c r="D33" s="68"/>
      <c r="E33" s="68"/>
      <c r="F33" s="61"/>
      <c r="G33" s="51" t="s">
        <v>53</v>
      </c>
      <c r="H33" s="54" t="s">
        <v>32</v>
      </c>
      <c r="I33" s="54"/>
    </row>
    <row r="34" spans="1:11" s="16" customFormat="1" ht="19.5" customHeight="1" x14ac:dyDescent="0.3">
      <c r="A34" s="69" t="s">
        <v>44</v>
      </c>
      <c r="B34" s="32" t="s">
        <v>54</v>
      </c>
      <c r="C34" s="32"/>
      <c r="D34" s="64"/>
      <c r="E34" s="64"/>
      <c r="F34" s="61"/>
      <c r="G34" s="51" t="s">
        <v>53</v>
      </c>
      <c r="H34" s="54" t="s">
        <v>32</v>
      </c>
      <c r="I34" s="70"/>
    </row>
    <row r="35" spans="1:11" s="16" customFormat="1" ht="19.5" customHeight="1" x14ac:dyDescent="0.3">
      <c r="A35" s="69" t="s">
        <v>55</v>
      </c>
      <c r="B35" s="32" t="s">
        <v>56</v>
      </c>
      <c r="C35" s="32"/>
      <c r="D35" s="64"/>
      <c r="E35" s="64"/>
      <c r="F35" s="61"/>
      <c r="G35" s="51" t="s">
        <v>53</v>
      </c>
      <c r="H35" s="54" t="s">
        <v>32</v>
      </c>
      <c r="I35" s="70"/>
    </row>
    <row r="36" spans="1:11" s="13" customFormat="1" ht="21" customHeight="1" x14ac:dyDescent="0.2">
      <c r="A36" s="71" t="s">
        <v>57</v>
      </c>
      <c r="B36" s="72"/>
      <c r="C36" s="73"/>
      <c r="D36" s="73"/>
      <c r="E36" s="74"/>
      <c r="F36" s="75"/>
      <c r="G36" s="75"/>
      <c r="H36" s="75"/>
      <c r="I36" s="73"/>
    </row>
    <row r="37" spans="1:11" s="13" customFormat="1" x14ac:dyDescent="0.25">
      <c r="A37" s="76"/>
      <c r="B37" s="329" t="s">
        <v>151</v>
      </c>
      <c r="C37" s="73"/>
      <c r="D37" s="73"/>
      <c r="E37" s="73"/>
      <c r="F37" s="73"/>
      <c r="G37" s="73"/>
      <c r="H37" s="73"/>
      <c r="I37" s="73"/>
    </row>
    <row r="38" spans="1:11" x14ac:dyDescent="0.3">
      <c r="A38" s="76"/>
      <c r="B38" s="73"/>
      <c r="C38" s="73"/>
      <c r="D38" s="73"/>
      <c r="E38" s="73"/>
      <c r="F38" s="73"/>
      <c r="G38" s="73"/>
      <c r="H38" s="73"/>
      <c r="I38" s="73"/>
    </row>
    <row r="39" spans="1:11" ht="15.6" customHeight="1" x14ac:dyDescent="0.3">
      <c r="A39" s="77"/>
      <c r="B39" s="78"/>
      <c r="C39" s="78"/>
      <c r="D39" s="78"/>
      <c r="E39" s="78"/>
      <c r="F39" s="78"/>
      <c r="G39" s="78"/>
      <c r="H39" s="78"/>
      <c r="I39" s="78"/>
    </row>
    <row r="40" spans="1:11" ht="22.8" customHeight="1" x14ac:dyDescent="0.3">
      <c r="A40" s="77"/>
      <c r="B40" s="78"/>
      <c r="C40" s="78"/>
      <c r="D40" s="78"/>
      <c r="E40" s="78"/>
      <c r="F40" s="78"/>
      <c r="G40" s="78"/>
      <c r="H40" s="78"/>
      <c r="I40" s="78"/>
    </row>
    <row r="41" spans="1:11" ht="15.6" customHeight="1" x14ac:dyDescent="0.3">
      <c r="A41" s="77"/>
      <c r="B41" s="79"/>
      <c r="C41" s="79"/>
      <c r="D41" s="79"/>
      <c r="E41" s="79"/>
      <c r="F41" s="79"/>
      <c r="G41" s="79"/>
      <c r="H41" s="79"/>
      <c r="I41" s="79"/>
      <c r="K41" s="80"/>
    </row>
    <row r="42" spans="1:11" ht="24" customHeight="1" x14ac:dyDescent="0.3">
      <c r="A42" s="77"/>
      <c r="B42" s="78"/>
      <c r="C42" s="78"/>
      <c r="D42" s="78"/>
      <c r="E42" s="78"/>
      <c r="F42" s="78"/>
      <c r="G42" s="78"/>
      <c r="H42" s="78"/>
      <c r="I42" s="78"/>
    </row>
    <row r="43" spans="1:11" ht="14.4" customHeight="1" x14ac:dyDescent="0.3">
      <c r="A43" s="77"/>
      <c r="B43" s="79"/>
      <c r="C43" s="79"/>
      <c r="D43" s="79"/>
      <c r="E43" s="79"/>
      <c r="F43" s="79"/>
      <c r="G43" s="79"/>
      <c r="H43" s="79"/>
      <c r="I43" s="79"/>
    </row>
    <row r="44" spans="1:11" ht="15.6" customHeight="1" x14ac:dyDescent="0.3">
      <c r="A44" s="77"/>
      <c r="B44" s="79"/>
      <c r="C44" s="79"/>
      <c r="D44" s="79"/>
      <c r="E44" s="79"/>
      <c r="F44" s="79"/>
      <c r="G44" s="79"/>
      <c r="H44" s="79"/>
      <c r="I44" s="79"/>
    </row>
    <row r="45" spans="1:11" ht="14.4" customHeight="1" x14ac:dyDescent="0.3">
      <c r="A45" s="77"/>
      <c r="B45" s="79"/>
      <c r="C45" s="79"/>
      <c r="D45" s="79"/>
      <c r="E45" s="79"/>
      <c r="F45" s="79"/>
      <c r="G45" s="79"/>
      <c r="H45" s="79"/>
      <c r="I45" s="79"/>
      <c r="K45" s="80"/>
    </row>
    <row r="46" spans="1:11" ht="14.4" customHeight="1" x14ac:dyDescent="0.3">
      <c r="A46" s="77"/>
      <c r="B46" s="79"/>
      <c r="C46" s="79"/>
      <c r="D46" s="79"/>
      <c r="E46" s="79"/>
      <c r="F46" s="79"/>
      <c r="G46" s="79"/>
      <c r="H46" s="79"/>
      <c r="I46" s="79"/>
    </row>
    <row r="47" spans="1:11" x14ac:dyDescent="0.3">
      <c r="A47" s="81"/>
      <c r="B47" s="81"/>
      <c r="C47" s="81"/>
      <c r="D47" s="82"/>
      <c r="E47" s="82"/>
      <c r="F47" s="83"/>
      <c r="G47" s="83"/>
      <c r="H47" s="83"/>
      <c r="I47" s="84"/>
    </row>
    <row r="48" spans="1:11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</sheetData>
  <mergeCells count="20">
    <mergeCell ref="B41:I41"/>
    <mergeCell ref="B42:I42"/>
    <mergeCell ref="B43:I43"/>
    <mergeCell ref="B44:I44"/>
    <mergeCell ref="B45:I45"/>
    <mergeCell ref="B46:I46"/>
    <mergeCell ref="B21:C21"/>
    <mergeCell ref="B26:C26"/>
    <mergeCell ref="B27:C27"/>
    <mergeCell ref="A37:A38"/>
    <mergeCell ref="B39:I39"/>
    <mergeCell ref="B40:I40"/>
    <mergeCell ref="A1:I2"/>
    <mergeCell ref="A8:A9"/>
    <mergeCell ref="B8:C9"/>
    <mergeCell ref="D8:D9"/>
    <mergeCell ref="E8:E9"/>
    <mergeCell ref="F8:F9"/>
    <mergeCell ref="G8:G9"/>
    <mergeCell ref="H8:I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EB075-A6D1-4F22-AA69-890CBA1B82FE}">
  <sheetPr>
    <tabColor theme="8" tint="-0.249977111117893"/>
    <pageSetUpPr fitToPage="1"/>
  </sheetPr>
  <dimension ref="A1:G26"/>
  <sheetViews>
    <sheetView showGridLines="0" view="pageBreakPreview" zoomScaleSheetLayoutView="100" workbookViewId="0">
      <selection activeCell="A10" sqref="A10:G10"/>
    </sheetView>
  </sheetViews>
  <sheetFormatPr defaultColWidth="9.109375" defaultRowHeight="15.6" x14ac:dyDescent="0.25"/>
  <cols>
    <col min="1" max="1" width="13.6640625" style="87" customWidth="1"/>
    <col min="2" max="2" width="58.5546875" style="87" bestFit="1" customWidth="1"/>
    <col min="3" max="3" width="10.44140625" style="121" bestFit="1" customWidth="1"/>
    <col min="4" max="4" width="8.6640625" style="122" bestFit="1" customWidth="1"/>
    <col min="5" max="5" width="12.33203125" style="87" customWidth="1"/>
    <col min="6" max="6" width="9.109375" style="87"/>
    <col min="7" max="7" width="13.5546875" style="87" customWidth="1"/>
    <col min="8" max="16384" width="9.109375" style="87"/>
  </cols>
  <sheetData>
    <row r="1" spans="1:7" ht="20.100000000000001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1"/>
      <c r="B2" s="1"/>
      <c r="C2" s="1"/>
      <c r="D2" s="1"/>
      <c r="E2" s="1"/>
      <c r="F2" s="1"/>
      <c r="G2" s="1"/>
    </row>
    <row r="3" spans="1:7" ht="20.100000000000001" customHeight="1" x14ac:dyDescent="0.3">
      <c r="A3" s="3"/>
      <c r="B3" s="3"/>
      <c r="C3" s="4"/>
      <c r="D3" s="4"/>
      <c r="E3" s="4"/>
    </row>
    <row r="4" spans="1:7" ht="20.100000000000001" customHeight="1" x14ac:dyDescent="0.3">
      <c r="A4" s="5" t="s">
        <v>149</v>
      </c>
      <c r="B4" s="5"/>
      <c r="C4" s="2"/>
      <c r="D4" s="6"/>
      <c r="E4" s="6"/>
      <c r="F4" s="8" t="s">
        <v>2</v>
      </c>
      <c r="G4" s="9"/>
    </row>
    <row r="5" spans="1:7" ht="20.100000000000001" customHeight="1" x14ac:dyDescent="0.3">
      <c r="A5" s="5" t="s">
        <v>3</v>
      </c>
      <c r="B5" s="10" t="str">
        <f>[1]Município!B5</f>
        <v>Comitê Médio Paraíba do Sul</v>
      </c>
      <c r="C5" s="2"/>
      <c r="D5" s="6"/>
      <c r="E5" s="6"/>
    </row>
    <row r="6" spans="1:7" ht="20.100000000000001" customHeight="1" x14ac:dyDescent="0.3">
      <c r="A6" s="5" t="s">
        <v>4</v>
      </c>
      <c r="B6" s="10" t="str">
        <f>[1]Município!B6</f>
        <v>Rio das Flores/RJ</v>
      </c>
      <c r="C6" s="2"/>
      <c r="D6" s="6"/>
    </row>
    <row r="7" spans="1:7" ht="15" customHeight="1" x14ac:dyDescent="0.3">
      <c r="A7" s="5"/>
      <c r="B7" s="5"/>
      <c r="C7" s="2"/>
      <c r="D7" s="6"/>
      <c r="E7" s="6"/>
    </row>
    <row r="8" spans="1:7" ht="15" customHeight="1" x14ac:dyDescent="0.25">
      <c r="A8" s="88" t="s">
        <v>58</v>
      </c>
      <c r="B8" s="88"/>
      <c r="C8" s="88"/>
      <c r="D8" s="88"/>
      <c r="E8" s="88"/>
      <c r="F8" s="88"/>
      <c r="G8" s="88"/>
    </row>
    <row r="9" spans="1:7" ht="15" customHeight="1" x14ac:dyDescent="0.25">
      <c r="A9" s="88"/>
      <c r="B9" s="88"/>
      <c r="C9" s="88"/>
      <c r="D9" s="88"/>
      <c r="E9" s="88"/>
      <c r="F9" s="88"/>
      <c r="G9" s="88"/>
    </row>
    <row r="10" spans="1:7" ht="15" customHeight="1" x14ac:dyDescent="0.25">
      <c r="A10" s="328" t="s">
        <v>150</v>
      </c>
      <c r="B10" s="328"/>
      <c r="C10" s="328"/>
      <c r="D10" s="328"/>
      <c r="E10" s="328"/>
      <c r="F10" s="328"/>
      <c r="G10" s="328"/>
    </row>
    <row r="11" spans="1:7" ht="15" customHeight="1" x14ac:dyDescent="0.3">
      <c r="A11" s="5"/>
      <c r="B11" s="5"/>
      <c r="C11" s="2"/>
      <c r="D11" s="6"/>
      <c r="E11" s="6"/>
    </row>
    <row r="12" spans="1:7" ht="20.100000000000001" customHeight="1" x14ac:dyDescent="0.25">
      <c r="A12" s="89" t="s">
        <v>59</v>
      </c>
      <c r="B12" s="89"/>
      <c r="C12" s="89"/>
      <c r="D12" s="90"/>
      <c r="E12" s="91"/>
      <c r="F12" s="91"/>
      <c r="G12" s="91"/>
    </row>
    <row r="13" spans="1:7" ht="20.100000000000001" customHeight="1" x14ac:dyDescent="0.3">
      <c r="A13" s="92" t="s">
        <v>60</v>
      </c>
      <c r="B13" s="92"/>
      <c r="C13" s="92"/>
      <c r="D13" s="93"/>
      <c r="E13" s="94"/>
      <c r="F13" s="95"/>
      <c r="G13" s="96">
        <v>0.81789999999999996</v>
      </c>
    </row>
    <row r="14" spans="1:7" ht="20.100000000000001" customHeight="1" x14ac:dyDescent="0.3">
      <c r="A14" s="92" t="s">
        <v>61</v>
      </c>
      <c r="B14" s="92"/>
      <c r="C14" s="92"/>
      <c r="D14" s="93"/>
      <c r="E14" s="94"/>
      <c r="F14" s="95"/>
      <c r="G14" s="96">
        <v>0.2</v>
      </c>
    </row>
    <row r="15" spans="1:7" ht="20.100000000000001" customHeight="1" x14ac:dyDescent="0.3">
      <c r="A15" s="97" t="s">
        <v>62</v>
      </c>
      <c r="B15" s="97"/>
      <c r="C15" s="97"/>
      <c r="D15" s="93"/>
      <c r="E15" s="97"/>
      <c r="F15" s="95"/>
      <c r="G15" s="96">
        <v>0.1729</v>
      </c>
    </row>
    <row r="16" spans="1:7" ht="20.100000000000001" customHeight="1" x14ac:dyDescent="0.3">
      <c r="A16" s="97" t="s">
        <v>63</v>
      </c>
      <c r="B16" s="97"/>
      <c r="C16" s="97"/>
      <c r="D16" s="93"/>
      <c r="E16" s="97"/>
      <c r="F16" s="95"/>
      <c r="G16" s="96">
        <v>8.7599999999999997E-2</v>
      </c>
    </row>
    <row r="17" spans="1:7" ht="20.100000000000001" customHeight="1" x14ac:dyDescent="0.3">
      <c r="A17" s="97" t="s">
        <v>64</v>
      </c>
      <c r="B17" s="97"/>
      <c r="C17" s="97"/>
      <c r="D17" s="93"/>
      <c r="E17" s="97"/>
      <c r="F17" s="95"/>
      <c r="G17" s="96">
        <v>0.16619999999999999</v>
      </c>
    </row>
    <row r="18" spans="1:7" ht="20.100000000000001" customHeight="1" x14ac:dyDescent="0.3">
      <c r="A18" s="98" t="s">
        <v>65</v>
      </c>
      <c r="B18" s="98"/>
      <c r="C18" s="98"/>
      <c r="D18" s="93"/>
      <c r="E18" s="92"/>
      <c r="F18" s="95"/>
      <c r="G18" s="96"/>
    </row>
    <row r="19" spans="1:7" ht="20.100000000000001" customHeight="1" x14ac:dyDescent="0.3">
      <c r="A19" s="92" t="s">
        <v>66</v>
      </c>
      <c r="B19" s="92"/>
      <c r="C19" s="97"/>
      <c r="D19" s="93"/>
      <c r="E19" s="99">
        <v>1.6500000000000001E-2</v>
      </c>
      <c r="F19" s="95"/>
      <c r="G19" s="100"/>
    </row>
    <row r="20" spans="1:7" ht="20.100000000000001" customHeight="1" x14ac:dyDescent="0.3">
      <c r="A20" s="92" t="s">
        <v>67</v>
      </c>
      <c r="B20" s="92"/>
      <c r="C20" s="97"/>
      <c r="D20" s="93"/>
      <c r="E20" s="99">
        <v>7.5999999999999998E-2</v>
      </c>
      <c r="F20" s="95"/>
      <c r="G20" s="100"/>
    </row>
    <row r="21" spans="1:7" ht="20.100000000000001" customHeight="1" x14ac:dyDescent="0.3">
      <c r="A21" s="92" t="s">
        <v>68</v>
      </c>
      <c r="B21" s="92"/>
      <c r="C21" s="97"/>
      <c r="D21" s="93"/>
      <c r="E21" s="99">
        <v>0.05</v>
      </c>
      <c r="F21" s="95"/>
      <c r="G21" s="100"/>
    </row>
    <row r="22" spans="1:7" ht="3" customHeight="1" x14ac:dyDescent="0.3">
      <c r="A22" s="101"/>
      <c r="B22" s="102"/>
      <c r="C22" s="103"/>
      <c r="D22" s="104"/>
      <c r="E22" s="105"/>
      <c r="F22" s="106"/>
      <c r="G22" s="107"/>
    </row>
    <row r="23" spans="1:7" ht="20.100000000000001" customHeight="1" x14ac:dyDescent="0.3">
      <c r="A23" s="108" t="s">
        <v>69</v>
      </c>
      <c r="B23" s="109" t="s">
        <v>70</v>
      </c>
      <c r="C23" s="110" t="s">
        <v>71</v>
      </c>
      <c r="D23" s="111"/>
      <c r="E23" s="112"/>
      <c r="F23" s="113"/>
      <c r="G23" s="114">
        <v>2.5299999999999998</v>
      </c>
    </row>
    <row r="24" spans="1:7" ht="20.100000000000001" customHeight="1" x14ac:dyDescent="0.3">
      <c r="A24" s="108" t="s">
        <v>72</v>
      </c>
      <c r="B24" s="109" t="s">
        <v>73</v>
      </c>
      <c r="C24" s="110" t="s">
        <v>74</v>
      </c>
      <c r="D24" s="111"/>
      <c r="E24" s="112"/>
      <c r="F24" s="113"/>
      <c r="G24" s="114">
        <v>1.74</v>
      </c>
    </row>
    <row r="25" spans="1:7" ht="20.100000000000001" customHeight="1" x14ac:dyDescent="0.3">
      <c r="A25" s="108" t="s">
        <v>75</v>
      </c>
      <c r="B25" s="109" t="s">
        <v>76</v>
      </c>
      <c r="C25" s="110" t="s">
        <v>77</v>
      </c>
      <c r="D25" s="111"/>
      <c r="E25" s="112"/>
      <c r="F25" s="113"/>
      <c r="G25" s="114">
        <v>1.27</v>
      </c>
    </row>
    <row r="26" spans="1:7" ht="7.2" customHeight="1" x14ac:dyDescent="0.3">
      <c r="A26" s="115"/>
      <c r="B26" s="5"/>
      <c r="C26" s="116"/>
      <c r="D26" s="117"/>
      <c r="E26" s="118"/>
      <c r="F26" s="119"/>
      <c r="G26" s="120"/>
    </row>
  </sheetData>
  <mergeCells count="4">
    <mergeCell ref="A1:G2"/>
    <mergeCell ref="A8:G9"/>
    <mergeCell ref="A12:C12"/>
    <mergeCell ref="A10:G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64432-3ACD-4D84-A26A-8306C5850A8E}">
  <sheetPr>
    <tabColor theme="8" tint="-0.249977111117893"/>
    <pageSetUpPr fitToPage="1"/>
  </sheetPr>
  <dimension ref="A1:L50"/>
  <sheetViews>
    <sheetView showGridLines="0" view="pageBreakPreview" zoomScaleNormal="100" zoomScaleSheetLayoutView="100" workbookViewId="0">
      <selection activeCell="B42" sqref="B42:J44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78</v>
      </c>
      <c r="C3" s="10" t="str">
        <f>[1]Horas!C9</f>
        <v>Estudos Topográficos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SUM(I10:I19)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153">
        <f>[1]Horas!C10</f>
        <v>0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161">
        <f>[1]Horas!C11</f>
        <v>0</v>
      </c>
      <c r="H11" s="152">
        <f t="shared" ref="H11:H13" si="0"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161">
        <f>[1]Horas!C12</f>
        <v>0</v>
      </c>
      <c r="H12" s="152">
        <f t="shared" si="0"/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161">
        <f>[1]Horas!C13</f>
        <v>0</v>
      </c>
      <c r="H13" s="152">
        <f t="shared" si="0"/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177">
        <f>[1]Horas!C14</f>
        <v>0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178">
        <f>[1]Horas!C15</f>
        <v>0</v>
      </c>
      <c r="H17" s="152">
        <f t="shared" ref="H17:H19" si="1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178">
        <f>[1]Horas!C16</f>
        <v>0</v>
      </c>
      <c r="H18" s="152">
        <f t="shared" si="1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178">
        <f>[1]Horas!C17</f>
        <v>0</v>
      </c>
      <c r="H19" s="152">
        <f t="shared" si="1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[1]Serviços!C10</f>
        <v>1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[1]Serviços!C11</f>
        <v>5</v>
      </c>
      <c r="H24" s="152">
        <f t="shared" ref="H24:H26" si="2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[1]Serviços!C12</f>
        <v>5</v>
      </c>
      <c r="H25" s="152">
        <f t="shared" si="2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[1]Serviços!C13</f>
        <v>4</v>
      </c>
      <c r="H26" s="152">
        <f t="shared" si="2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[1]Serviços!C14</f>
        <v>0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[1]Serviços!C15</f>
        <v>0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194">
        <f>[1]Serviços!C16</f>
        <v>0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[1]Serviços!C17</f>
        <v>0</v>
      </c>
      <c r="H34" s="152">
        <f t="shared" ref="H34:H37" si="3"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[1]Serviços!C18</f>
        <v>0</v>
      </c>
      <c r="H35" s="152">
        <f t="shared" si="3"/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[1]Serviços!C19</f>
        <v>0</v>
      </c>
      <c r="H36" s="152">
        <f t="shared" si="3"/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[1]Serviços!C20</f>
        <v>0</v>
      </c>
      <c r="H37" s="152">
        <f t="shared" si="3"/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D018-BDE9-4B8C-9CCE-6461A3459C3F}">
  <sheetPr>
    <tabColor theme="8" tint="-0.249977111117893"/>
    <pageSetUpPr fitToPage="1"/>
  </sheetPr>
  <dimension ref="A1:L50"/>
  <sheetViews>
    <sheetView showGridLines="0" view="pageBreakPreview" zoomScaleNormal="100" zoomScaleSheetLayoutView="100" workbookViewId="0">
      <selection activeCell="B42" sqref="B42:J44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112</v>
      </c>
      <c r="C3" s="10" t="str">
        <f>[1]Horas!D9</f>
        <v>Estudo de Concepção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SUM(I10:I19)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238">
        <f>[1]Horas!D10</f>
        <v>16.8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239">
        <f>[1]Horas!D11</f>
        <v>66</v>
      </c>
      <c r="H11" s="152">
        <f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239">
        <f>[1]Horas!D12</f>
        <v>63.36</v>
      </c>
      <c r="H12" s="152">
        <f>E12*G12</f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239">
        <f>[1]Horas!D13</f>
        <v>22</v>
      </c>
      <c r="H13" s="152">
        <f>E13*G13</f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238">
        <f>[1]Horas!D14</f>
        <v>2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239">
        <f>[1]Horas!D15</f>
        <v>0</v>
      </c>
      <c r="H17" s="152">
        <f t="shared" ref="H17:H19" si="0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239">
        <f>[1]Horas!D16</f>
        <v>0</v>
      </c>
      <c r="H18" s="152">
        <f t="shared" si="0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239">
        <f>[1]Horas!D17</f>
        <v>0</v>
      </c>
      <c r="H19" s="152">
        <f t="shared" si="0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[1]Serviços!D10</f>
        <v>0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[1]Serviços!D11</f>
        <v>0</v>
      </c>
      <c r="H24" s="152">
        <f t="shared" ref="H24:H26" si="1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[1]Serviços!D12</f>
        <v>0</v>
      </c>
      <c r="H25" s="152">
        <f t="shared" si="1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[1]Serviços!D13</f>
        <v>0</v>
      </c>
      <c r="H26" s="152">
        <f t="shared" si="1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[1]Serviços!D14</f>
        <v>0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[1]Serviços!D15</f>
        <v>0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240">
        <f>[1]Serviços!D16</f>
        <v>0.25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[1]Serviços!D17</f>
        <v>37.5</v>
      </c>
      <c r="H34" s="152">
        <f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[1]Serviços!D18</f>
        <v>125</v>
      </c>
      <c r="H35" s="152">
        <f>G35*E35</f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[1]Serviços!D19</f>
        <v>6</v>
      </c>
      <c r="H36" s="152">
        <f>G36*E36</f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[1]Serviços!D20</f>
        <v>6</v>
      </c>
      <c r="H37" s="152">
        <f>G37*E37</f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0D35E-F5A3-4F91-A2B9-49FF62B364D1}">
  <sheetPr>
    <tabColor theme="8" tint="-0.249977111117893"/>
    <pageSetUpPr fitToPage="1"/>
  </sheetPr>
  <dimension ref="A1:L50"/>
  <sheetViews>
    <sheetView showGridLines="0" view="pageBreakPreview" topLeftCell="A34" zoomScaleNormal="100" zoomScaleSheetLayoutView="100" workbookViewId="0">
      <selection activeCell="B42" sqref="B42:J44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113</v>
      </c>
      <c r="C3" s="10" t="str">
        <f>[1]Horas!E9</f>
        <v>Projeto Básico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SUM(I10:I19)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238">
        <f>[1]Horas!E10</f>
        <v>16.8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239">
        <f>[1]Horas!E11</f>
        <v>94.29</v>
      </c>
      <c r="H11" s="152">
        <f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239">
        <f>[1]Horas!E12</f>
        <v>84.48</v>
      </c>
      <c r="H12" s="152">
        <f>E12*G12</f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239">
        <f>[1]Horas!E13</f>
        <v>22</v>
      </c>
      <c r="H13" s="152">
        <f>E13*G13</f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241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242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238">
        <f>[1]Horas!E14</f>
        <v>2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239">
        <f>[1]Horas!E15</f>
        <v>4.8</v>
      </c>
      <c r="H17" s="152">
        <f t="shared" ref="H17:H19" si="0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239">
        <f>[1]Horas!E16</f>
        <v>16</v>
      </c>
      <c r="H18" s="152">
        <f t="shared" si="0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239">
        <f>[1]Horas!E17</f>
        <v>4.8</v>
      </c>
      <c r="H19" s="152">
        <f t="shared" si="0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[1]Serviços!E10</f>
        <v>0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[1]Serviços!E11</f>
        <v>0</v>
      </c>
      <c r="H24" s="152">
        <f t="shared" ref="H24:H26" si="1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[1]Serviços!E12</f>
        <v>0</v>
      </c>
      <c r="H25" s="152">
        <f t="shared" si="1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[1]Serviços!E13</f>
        <v>0</v>
      </c>
      <c r="H26" s="152">
        <f t="shared" si="1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[1]Serviços!E14</f>
        <v>0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[1]Serviços!E15</f>
        <v>0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243">
        <f>[1]Serviços!E16</f>
        <v>0.25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[1]Serviços!E17</f>
        <v>37.5</v>
      </c>
      <c r="H34" s="152">
        <f t="shared" ref="H34:H37" si="2"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[1]Serviços!E18</f>
        <v>125</v>
      </c>
      <c r="H35" s="152">
        <f t="shared" si="2"/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[1]Serviços!E19</f>
        <v>6</v>
      </c>
      <c r="H36" s="152">
        <f t="shared" si="2"/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[1]Serviços!E20</f>
        <v>6</v>
      </c>
      <c r="H37" s="152">
        <f t="shared" si="2"/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3822-75F9-4DB3-9E5E-CF8272704ABB}">
  <sheetPr>
    <tabColor theme="8" tint="-0.249977111117893"/>
    <pageSetUpPr fitToPage="1"/>
  </sheetPr>
  <dimension ref="A1:L50"/>
  <sheetViews>
    <sheetView showGridLines="0" view="pageBreakPreview" zoomScaleNormal="100" zoomScaleSheetLayoutView="100" workbookViewId="0">
      <selection activeCell="D46" sqref="D46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114</v>
      </c>
      <c r="C3" s="10" t="str">
        <f>[1]Horas!F9</f>
        <v>Estudos Geotécnicos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SUM(I10:I19)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153">
        <f>[1]Horas!F10</f>
        <v>0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161">
        <f>[1]Horas!F11</f>
        <v>0</v>
      </c>
      <c r="H11" s="152">
        <f t="shared" ref="H11:H13" si="0"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161">
        <f>[1]Horas!F12</f>
        <v>0</v>
      </c>
      <c r="H12" s="152">
        <f t="shared" si="0"/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161">
        <f>[1]Horas!F13</f>
        <v>0</v>
      </c>
      <c r="H13" s="152">
        <f t="shared" si="0"/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177">
        <f>[1]Horas!F14</f>
        <v>0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178">
        <f>[1]Horas!F15</f>
        <v>0</v>
      </c>
      <c r="H17" s="152">
        <f t="shared" ref="H17:H19" si="1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178">
        <f>[1]Horas!F16</f>
        <v>0</v>
      </c>
      <c r="H18" s="152">
        <f t="shared" si="1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178">
        <f>[1]Horas!F17</f>
        <v>0</v>
      </c>
      <c r="H19" s="152">
        <f t="shared" si="1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[1]Serviços!F10</f>
        <v>0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[1]Serviços!F11</f>
        <v>0</v>
      </c>
      <c r="H24" s="152">
        <f t="shared" ref="H24:H26" si="2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[1]Serviços!F12</f>
        <v>0</v>
      </c>
      <c r="H25" s="152">
        <f t="shared" si="2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[1]Serviços!F13</f>
        <v>0</v>
      </c>
      <c r="H26" s="152">
        <f t="shared" si="2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[1]Serviços!F14</f>
        <v>7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[1]Serviços!F15</f>
        <v>334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194">
        <f>[1]Serviços!F16</f>
        <v>0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[1]Serviços!F17</f>
        <v>0</v>
      </c>
      <c r="H34" s="152">
        <f t="shared" ref="H34:H37" si="3"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[1]Serviços!F18</f>
        <v>0</v>
      </c>
      <c r="H35" s="152">
        <f t="shared" si="3"/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[1]Serviços!F19</f>
        <v>0</v>
      </c>
      <c r="H36" s="152">
        <f t="shared" si="3"/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[1]Serviços!F20</f>
        <v>0</v>
      </c>
      <c r="H37" s="152">
        <f t="shared" si="3"/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B59B-0805-4972-9DE3-A7A37C940232}">
  <sheetPr>
    <tabColor theme="8" tint="-0.249977111117893"/>
    <pageSetUpPr fitToPage="1"/>
  </sheetPr>
  <dimension ref="A1:L50"/>
  <sheetViews>
    <sheetView showGridLines="0" view="pageBreakPreview" topLeftCell="A25" zoomScaleNormal="100" zoomScaleSheetLayoutView="100" workbookViewId="0">
      <selection activeCell="E47" sqref="E47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115</v>
      </c>
      <c r="C3" s="10" t="str">
        <f>[1]Horas!G9</f>
        <v>Estudo Ambiental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SUM(I10:I19)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153">
        <f>[1]Horas!G10</f>
        <v>5.6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161">
        <f>[1]Horas!G11</f>
        <v>9.43</v>
      </c>
      <c r="H11" s="152">
        <f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161">
        <f>[1]Horas!G12</f>
        <v>31.68</v>
      </c>
      <c r="H12" s="152">
        <f>E12*G12</f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161">
        <f>[1]Horas!G13</f>
        <v>22</v>
      </c>
      <c r="H13" s="152">
        <f>E13*G13</f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177">
        <f>[1]Horas!G14</f>
        <v>2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178">
        <f>[1]Horas!G15</f>
        <v>0</v>
      </c>
      <c r="H17" s="152">
        <f t="shared" ref="H17:H19" si="0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178">
        <f>[1]Horas!G16</f>
        <v>0</v>
      </c>
      <c r="H18" s="152">
        <f t="shared" si="0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178">
        <f>[1]Horas!G17</f>
        <v>0</v>
      </c>
      <c r="H19" s="152">
        <f t="shared" si="0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[1]Serviços!G10</f>
        <v>0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[1]Serviços!G11</f>
        <v>0</v>
      </c>
      <c r="H24" s="152">
        <f t="shared" ref="H24:H26" si="1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[1]Serviços!G12</f>
        <v>0</v>
      </c>
      <c r="H25" s="152">
        <f t="shared" si="1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[1]Serviços!G13</f>
        <v>0</v>
      </c>
      <c r="H26" s="152">
        <f t="shared" si="1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[1]Serviços!G14</f>
        <v>0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[1]Serviços!G15</f>
        <v>0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240">
        <f>[1]Serviços!G16</f>
        <v>0.25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[1]Serviços!G17</f>
        <v>15</v>
      </c>
      <c r="H34" s="152">
        <f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[1]Serviços!G18</f>
        <v>100</v>
      </c>
      <c r="H35" s="152">
        <f>G35*E35</f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[1]Serviços!G19</f>
        <v>2</v>
      </c>
      <c r="H36" s="152">
        <f>G36*E36</f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[1]Serviços!G20</f>
        <v>2</v>
      </c>
      <c r="H37" s="152">
        <f>G37*E37</f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01B95-6263-44B8-9E85-2E50C96AD78D}">
  <sheetPr>
    <tabColor theme="8" tint="-0.249977111117893"/>
    <pageSetUpPr fitToPage="1"/>
  </sheetPr>
  <dimension ref="A1:L52"/>
  <sheetViews>
    <sheetView showGridLines="0" view="pageBreakPreview" topLeftCell="A28" zoomScaleNormal="100" zoomScaleSheetLayoutView="100" workbookViewId="0">
      <selection activeCell="J3" sqref="J3"/>
    </sheetView>
  </sheetViews>
  <sheetFormatPr defaultColWidth="9.109375" defaultRowHeight="15.6" x14ac:dyDescent="0.3"/>
  <cols>
    <col min="1" max="1" width="5" style="6" customWidth="1"/>
    <col min="2" max="2" width="6.88671875" style="6" customWidth="1"/>
    <col min="3" max="3" width="7.88671875" style="6" customWidth="1"/>
    <col min="4" max="4" width="35" style="6" customWidth="1"/>
    <col min="5" max="5" width="8" style="130" customWidth="1"/>
    <col min="6" max="6" width="8.33203125" style="131" bestFit="1" customWidth="1"/>
    <col min="7" max="7" width="12.109375" style="6" customWidth="1"/>
    <col min="8" max="8" width="10.5546875" style="6" customWidth="1"/>
    <col min="9" max="9" width="12" style="6" customWidth="1"/>
    <col min="10" max="10" width="12.109375" style="130" customWidth="1"/>
    <col min="11" max="21" width="12.6640625" style="6" customWidth="1"/>
    <col min="22" max="16384" width="9.109375" style="6"/>
  </cols>
  <sheetData>
    <row r="1" spans="1:12" ht="35.25" customHeight="1" x14ac:dyDescent="0.3">
      <c r="B1" s="123"/>
      <c r="C1" s="124" t="s">
        <v>0</v>
      </c>
      <c r="D1" s="124"/>
      <c r="E1" s="124"/>
      <c r="F1" s="124"/>
      <c r="G1" s="124"/>
      <c r="H1" s="124"/>
      <c r="I1" s="124"/>
      <c r="J1" s="124"/>
    </row>
    <row r="3" spans="1:12" s="125" customFormat="1" ht="18" customHeight="1" x14ac:dyDescent="0.25">
      <c r="A3" s="5" t="s">
        <v>116</v>
      </c>
      <c r="C3" s="10" t="str">
        <f>[1]Horas!H9</f>
        <v>Projeto Executivo</v>
      </c>
      <c r="E3" s="126"/>
      <c r="F3" s="127"/>
      <c r="I3" s="128" t="s">
        <v>2</v>
      </c>
      <c r="J3" s="9"/>
    </row>
    <row r="4" spans="1:12" s="125" customFormat="1" ht="18" customHeight="1" x14ac:dyDescent="0.25">
      <c r="A4" s="5" t="s">
        <v>3</v>
      </c>
      <c r="C4" s="10" t="str">
        <f>[1]Município!B5</f>
        <v>Comitê Médio Paraíba do Sul</v>
      </c>
      <c r="E4" s="126"/>
      <c r="F4" s="127"/>
      <c r="J4" s="126"/>
    </row>
    <row r="5" spans="1:12" s="125" customFormat="1" ht="18" customHeight="1" x14ac:dyDescent="0.25">
      <c r="A5" s="5" t="s">
        <v>4</v>
      </c>
      <c r="C5" s="10" t="str">
        <f>[1]Município!B6</f>
        <v>Rio das Flores/RJ</v>
      </c>
      <c r="E5" s="126"/>
      <c r="F5" s="127"/>
      <c r="I5" s="129"/>
      <c r="J5" s="128"/>
    </row>
    <row r="6" spans="1:12" ht="15" customHeight="1" x14ac:dyDescent="0.3">
      <c r="H6" s="132"/>
      <c r="I6" s="129"/>
    </row>
    <row r="7" spans="1:12" s="131" customFormat="1" ht="47.4" customHeight="1" x14ac:dyDescent="0.3">
      <c r="A7" s="133" t="s">
        <v>79</v>
      </c>
      <c r="B7" s="133" t="s">
        <v>80</v>
      </c>
      <c r="C7" s="133" t="s">
        <v>81</v>
      </c>
      <c r="D7" s="134" t="s">
        <v>82</v>
      </c>
      <c r="E7" s="135" t="s">
        <v>83</v>
      </c>
      <c r="F7" s="135"/>
      <c r="G7" s="136" t="s">
        <v>84</v>
      </c>
      <c r="H7" s="137" t="s">
        <v>85</v>
      </c>
      <c r="I7" s="137" t="s">
        <v>86</v>
      </c>
      <c r="J7" s="137" t="s">
        <v>87</v>
      </c>
    </row>
    <row r="8" spans="1:12" s="125" customFormat="1" ht="18" customHeight="1" x14ac:dyDescent="0.25">
      <c r="A8" s="138">
        <v>1</v>
      </c>
      <c r="B8" s="139" t="s">
        <v>88</v>
      </c>
      <c r="C8" s="139"/>
      <c r="D8" s="139"/>
      <c r="E8" s="140"/>
      <c r="F8" s="138"/>
      <c r="G8" s="139"/>
      <c r="H8" s="139"/>
      <c r="I8" s="141">
        <f>(SUM(I10:I19))</f>
        <v>0</v>
      </c>
      <c r="J8" s="142" t="e">
        <f>SUM(J10:J19)</f>
        <v>#DIV/0!</v>
      </c>
    </row>
    <row r="9" spans="1:12" s="125" customFormat="1" ht="18" customHeight="1" x14ac:dyDescent="0.25">
      <c r="A9" s="143" t="s">
        <v>15</v>
      </c>
      <c r="B9" s="144" t="s">
        <v>70</v>
      </c>
      <c r="C9" s="144"/>
      <c r="D9" s="144"/>
      <c r="E9" s="145"/>
      <c r="F9" s="143"/>
      <c r="G9" s="144"/>
      <c r="H9" s="144"/>
      <c r="I9" s="146"/>
      <c r="J9" s="147"/>
    </row>
    <row r="10" spans="1:12" s="155" customFormat="1" ht="16.2" customHeight="1" x14ac:dyDescent="0.25">
      <c r="A10" s="148"/>
      <c r="B10" s="149">
        <f>Custos!E12</f>
        <v>0</v>
      </c>
      <c r="C10" s="150">
        <f>Custos!$D$12</f>
        <v>0</v>
      </c>
      <c r="D10" s="151" t="s">
        <v>89</v>
      </c>
      <c r="E10" s="152">
        <f>Custos!I12</f>
        <v>0</v>
      </c>
      <c r="F10" s="150" t="s">
        <v>17</v>
      </c>
      <c r="G10" s="153">
        <f>[1]Horas!H10</f>
        <v>16.8</v>
      </c>
      <c r="H10" s="152">
        <f>E10*G10</f>
        <v>0</v>
      </c>
      <c r="I10" s="152">
        <f>H10*K!$G$23</f>
        <v>0</v>
      </c>
      <c r="J10" s="154" t="e">
        <f>I10/$I$39</f>
        <v>#DIV/0!</v>
      </c>
    </row>
    <row r="11" spans="1:12" s="155" customFormat="1" ht="16.2" customHeight="1" x14ac:dyDescent="0.25">
      <c r="A11" s="156"/>
      <c r="B11" s="157">
        <f>Custos!E13</f>
        <v>0</v>
      </c>
      <c r="C11" s="158">
        <f>Custos!D13</f>
        <v>0</v>
      </c>
      <c r="D11" s="159" t="s">
        <v>19</v>
      </c>
      <c r="E11" s="160">
        <f>Custos!I13</f>
        <v>0</v>
      </c>
      <c r="F11" s="158" t="s">
        <v>17</v>
      </c>
      <c r="G11" s="161">
        <f>[1]Horas!H11</f>
        <v>94.29</v>
      </c>
      <c r="H11" s="152">
        <f>E11*G11</f>
        <v>0</v>
      </c>
      <c r="I11" s="152">
        <f>H11*K!$G$23</f>
        <v>0</v>
      </c>
      <c r="J11" s="162" t="e">
        <f>I11/$I$39</f>
        <v>#DIV/0!</v>
      </c>
      <c r="L11" s="163"/>
    </row>
    <row r="12" spans="1:12" s="155" customFormat="1" ht="16.2" customHeight="1" x14ac:dyDescent="0.25">
      <c r="A12" s="156"/>
      <c r="B12" s="157">
        <f>Custos!E14</f>
        <v>0</v>
      </c>
      <c r="C12" s="158">
        <f>Custos!D14</f>
        <v>0</v>
      </c>
      <c r="D12" s="159" t="s">
        <v>21</v>
      </c>
      <c r="E12" s="160">
        <f>Custos!I14</f>
        <v>0</v>
      </c>
      <c r="F12" s="158" t="s">
        <v>17</v>
      </c>
      <c r="G12" s="161">
        <f>[1]Horas!H12</f>
        <v>84.48</v>
      </c>
      <c r="H12" s="152">
        <f>E12*G12</f>
        <v>0</v>
      </c>
      <c r="I12" s="152">
        <f>H12*K!$G$23</f>
        <v>0</v>
      </c>
      <c r="J12" s="162" t="e">
        <f>I12/$I$39</f>
        <v>#DIV/0!</v>
      </c>
    </row>
    <row r="13" spans="1:12" s="155" customFormat="1" ht="16.2" customHeight="1" x14ac:dyDescent="0.25">
      <c r="A13" s="156"/>
      <c r="B13" s="157">
        <f>Custos!E16</f>
        <v>0</v>
      </c>
      <c r="C13" s="158">
        <f>Custos!D16</f>
        <v>0</v>
      </c>
      <c r="D13" s="159" t="s">
        <v>90</v>
      </c>
      <c r="E13" s="160">
        <f>Custos!I16</f>
        <v>0</v>
      </c>
      <c r="F13" s="158" t="s">
        <v>17</v>
      </c>
      <c r="G13" s="161">
        <f>[1]Horas!H13</f>
        <v>22</v>
      </c>
      <c r="H13" s="152">
        <f>E13*G13</f>
        <v>0</v>
      </c>
      <c r="I13" s="152">
        <f>H13*K!$G$23</f>
        <v>0</v>
      </c>
      <c r="J13" s="162" t="e">
        <f>I13/$I$39</f>
        <v>#DIV/0!</v>
      </c>
    </row>
    <row r="14" spans="1:12" ht="5.0999999999999996" customHeight="1" x14ac:dyDescent="0.3">
      <c r="A14" s="164"/>
      <c r="B14" s="165"/>
      <c r="C14" s="166"/>
      <c r="D14" s="167"/>
      <c r="E14" s="168"/>
      <c r="F14" s="169"/>
      <c r="G14" s="170"/>
      <c r="H14" s="169"/>
      <c r="I14" s="169"/>
      <c r="J14" s="171"/>
    </row>
    <row r="15" spans="1:12" s="125" customFormat="1" ht="18" customHeight="1" x14ac:dyDescent="0.25">
      <c r="A15" s="172" t="s">
        <v>18</v>
      </c>
      <c r="B15" s="173" t="s">
        <v>73</v>
      </c>
      <c r="C15" s="173"/>
      <c r="D15" s="173"/>
      <c r="E15" s="174"/>
      <c r="F15" s="172"/>
      <c r="G15" s="173"/>
      <c r="H15" s="174"/>
      <c r="I15" s="175"/>
      <c r="J15" s="176"/>
    </row>
    <row r="16" spans="1:12" s="155" customFormat="1" ht="16.2" customHeight="1" x14ac:dyDescent="0.25">
      <c r="A16" s="148"/>
      <c r="B16" s="149">
        <f>Custos!E15</f>
        <v>0</v>
      </c>
      <c r="C16" s="150">
        <f>Custos!D15</f>
        <v>0</v>
      </c>
      <c r="D16" s="151" t="s">
        <v>91</v>
      </c>
      <c r="E16" s="152">
        <f>Custos!I15</f>
        <v>0</v>
      </c>
      <c r="F16" s="150" t="s">
        <v>17</v>
      </c>
      <c r="G16" s="177">
        <f>[1]Horas!H14</f>
        <v>2</v>
      </c>
      <c r="H16" s="152">
        <f>E16*G16</f>
        <v>0</v>
      </c>
      <c r="I16" s="152">
        <f>H16*K!$G$24</f>
        <v>0</v>
      </c>
      <c r="J16" s="154" t="e">
        <f>I16/$I$39</f>
        <v>#DIV/0!</v>
      </c>
    </row>
    <row r="17" spans="1:12" s="155" customFormat="1" ht="16.2" customHeight="1" x14ac:dyDescent="0.25">
      <c r="A17" s="156"/>
      <c r="B17" s="157">
        <f>Custos!E13</f>
        <v>0</v>
      </c>
      <c r="C17" s="158">
        <f>Custos!$D$13</f>
        <v>0</v>
      </c>
      <c r="D17" s="159" t="s">
        <v>92</v>
      </c>
      <c r="E17" s="160">
        <f>Custos!$I$13</f>
        <v>0</v>
      </c>
      <c r="F17" s="158" t="s">
        <v>17</v>
      </c>
      <c r="G17" s="178">
        <f>[1]Horas!H15</f>
        <v>19.2</v>
      </c>
      <c r="H17" s="152">
        <f t="shared" ref="H17:H19" si="0">E17*G17</f>
        <v>0</v>
      </c>
      <c r="I17" s="152">
        <f>H17*K!$G$24</f>
        <v>0</v>
      </c>
      <c r="J17" s="162" t="e">
        <f>I17/$I$39</f>
        <v>#DIV/0!</v>
      </c>
    </row>
    <row r="18" spans="1:12" s="155" customFormat="1" ht="16.2" customHeight="1" x14ac:dyDescent="0.25">
      <c r="A18" s="156"/>
      <c r="B18" s="157">
        <f>Custos!E13</f>
        <v>0</v>
      </c>
      <c r="C18" s="158">
        <f>Custos!$D$13</f>
        <v>0</v>
      </c>
      <c r="D18" s="159" t="s">
        <v>93</v>
      </c>
      <c r="E18" s="160">
        <f>Custos!$I$13</f>
        <v>0</v>
      </c>
      <c r="F18" s="158" t="s">
        <v>17</v>
      </c>
      <c r="G18" s="178">
        <f>[1]Horas!H16</f>
        <v>24</v>
      </c>
      <c r="H18" s="152">
        <f t="shared" si="0"/>
        <v>0</v>
      </c>
      <c r="I18" s="152">
        <f>H18*K!$G$24</f>
        <v>0</v>
      </c>
      <c r="J18" s="162" t="e">
        <f>I18/$I$39</f>
        <v>#DIV/0!</v>
      </c>
    </row>
    <row r="19" spans="1:12" s="155" customFormat="1" ht="16.2" customHeight="1" x14ac:dyDescent="0.25">
      <c r="A19" s="156"/>
      <c r="B19" s="157">
        <f>Custos!E13</f>
        <v>0</v>
      </c>
      <c r="C19" s="158">
        <f>Custos!$D$13</f>
        <v>0</v>
      </c>
      <c r="D19" s="159" t="s">
        <v>94</v>
      </c>
      <c r="E19" s="160">
        <f>Custos!$I$13</f>
        <v>0</v>
      </c>
      <c r="F19" s="158" t="s">
        <v>17</v>
      </c>
      <c r="G19" s="178">
        <f>[1]Horas!H17</f>
        <v>19.2</v>
      </c>
      <c r="H19" s="152">
        <f t="shared" si="0"/>
        <v>0</v>
      </c>
      <c r="I19" s="152">
        <f>H19*K!$G$24</f>
        <v>0</v>
      </c>
      <c r="J19" s="162" t="e">
        <f>I19/$I$39</f>
        <v>#DIV/0!</v>
      </c>
      <c r="L19" s="163"/>
    </row>
    <row r="20" spans="1:12" ht="6" customHeight="1" x14ac:dyDescent="0.3">
      <c r="A20" s="179"/>
      <c r="B20" s="179"/>
      <c r="C20" s="179"/>
      <c r="D20" s="180"/>
      <c r="E20" s="181"/>
      <c r="F20" s="182"/>
      <c r="G20" s="183"/>
      <c r="H20" s="184"/>
      <c r="I20" s="184"/>
      <c r="J20" s="185"/>
    </row>
    <row r="21" spans="1:12" s="125" customFormat="1" ht="18" customHeight="1" x14ac:dyDescent="0.25">
      <c r="A21" s="186">
        <v>2</v>
      </c>
      <c r="B21" s="187" t="s">
        <v>26</v>
      </c>
      <c r="C21" s="187"/>
      <c r="D21" s="187"/>
      <c r="E21" s="188"/>
      <c r="F21" s="186"/>
      <c r="G21" s="187"/>
      <c r="H21" s="187"/>
      <c r="I21" s="189">
        <f>SUM(I23:I37)</f>
        <v>0</v>
      </c>
      <c r="J21" s="190" t="e">
        <f>SUM(J23:J37)</f>
        <v>#DIV/0!</v>
      </c>
    </row>
    <row r="22" spans="1:12" s="125" customFormat="1" ht="18" customHeight="1" x14ac:dyDescent="0.25">
      <c r="A22" s="143" t="s">
        <v>27</v>
      </c>
      <c r="B22" s="144" t="s">
        <v>95</v>
      </c>
      <c r="C22" s="144"/>
      <c r="D22" s="144"/>
      <c r="E22" s="145"/>
      <c r="F22" s="143"/>
      <c r="G22" s="144"/>
      <c r="H22" s="144"/>
      <c r="I22" s="146"/>
      <c r="J22" s="147"/>
    </row>
    <row r="23" spans="1:12" s="155" customFormat="1" ht="26.4" customHeight="1" x14ac:dyDescent="0.25">
      <c r="A23" s="148"/>
      <c r="B23" s="153">
        <f>Custos!E25</f>
        <v>0</v>
      </c>
      <c r="C23" s="191"/>
      <c r="D23" s="192" t="s">
        <v>96</v>
      </c>
      <c r="E23" s="193">
        <f>Custos!I25</f>
        <v>0</v>
      </c>
      <c r="F23" s="150" t="s">
        <v>39</v>
      </c>
      <c r="G23" s="194">
        <f>[1]Serviços!H10</f>
        <v>0</v>
      </c>
      <c r="H23" s="152">
        <f>G23*E23</f>
        <v>0</v>
      </c>
      <c r="I23" s="152">
        <f>H23*K!$G$25</f>
        <v>0</v>
      </c>
      <c r="J23" s="154" t="e">
        <f>I23/$I$39</f>
        <v>#DIV/0!</v>
      </c>
    </row>
    <row r="24" spans="1:12" s="155" customFormat="1" ht="67.95" customHeight="1" x14ac:dyDescent="0.25">
      <c r="A24" s="156"/>
      <c r="B24" s="161">
        <f>Custos!E26</f>
        <v>0</v>
      </c>
      <c r="C24" s="195"/>
      <c r="D24" s="196" t="s">
        <v>97</v>
      </c>
      <c r="E24" s="197">
        <f>Custos!I26</f>
        <v>0</v>
      </c>
      <c r="F24" s="158" t="s">
        <v>41</v>
      </c>
      <c r="G24" s="198">
        <f>[1]Serviços!H11</f>
        <v>0</v>
      </c>
      <c r="H24" s="152">
        <f t="shared" ref="H24:H26" si="1">G24*E24</f>
        <v>0</v>
      </c>
      <c r="I24" s="152">
        <f>H24*K!$G$25</f>
        <v>0</v>
      </c>
      <c r="J24" s="162" t="e">
        <f>I24/$I$39</f>
        <v>#DIV/0!</v>
      </c>
    </row>
    <row r="25" spans="1:12" s="202" customFormat="1" ht="39.6" customHeight="1" x14ac:dyDescent="0.25">
      <c r="A25" s="156"/>
      <c r="B25" s="161">
        <f>Custos!E27</f>
        <v>0</v>
      </c>
      <c r="C25" s="195"/>
      <c r="D25" s="196" t="s">
        <v>98</v>
      </c>
      <c r="E25" s="199">
        <f>Custos!I27</f>
        <v>0</v>
      </c>
      <c r="F25" s="200" t="s">
        <v>41</v>
      </c>
      <c r="G25" s="198">
        <f>[1]Serviços!H12</f>
        <v>0</v>
      </c>
      <c r="H25" s="152">
        <f t="shared" si="1"/>
        <v>0</v>
      </c>
      <c r="I25" s="152">
        <f>H25*K!$G$25</f>
        <v>0</v>
      </c>
      <c r="J25" s="201" t="e">
        <f>I25/$I$39</f>
        <v>#DIV/0!</v>
      </c>
    </row>
    <row r="26" spans="1:12" s="155" customFormat="1" ht="27" customHeight="1" x14ac:dyDescent="0.25">
      <c r="A26" s="156"/>
      <c r="B26" s="161">
        <f>Custos!E28</f>
        <v>0</v>
      </c>
      <c r="C26" s="195"/>
      <c r="D26" s="196" t="s">
        <v>99</v>
      </c>
      <c r="E26" s="197">
        <f>Custos!I28</f>
        <v>0</v>
      </c>
      <c r="F26" s="158" t="s">
        <v>17</v>
      </c>
      <c r="G26" s="198">
        <f>[1]Serviços!H13</f>
        <v>0</v>
      </c>
      <c r="H26" s="152">
        <f t="shared" si="1"/>
        <v>0</v>
      </c>
      <c r="I26" s="152">
        <f>H26*K!$G$25</f>
        <v>0</v>
      </c>
      <c r="J26" s="162" t="e">
        <f>I26/$I$39</f>
        <v>#DIV/0!</v>
      </c>
    </row>
    <row r="27" spans="1:12" ht="5.0999999999999996" customHeight="1" x14ac:dyDescent="0.3">
      <c r="A27" s="164"/>
      <c r="B27" s="165"/>
      <c r="C27" s="166"/>
      <c r="D27" s="167"/>
      <c r="E27" s="168"/>
      <c r="F27" s="169"/>
      <c r="G27" s="170"/>
      <c r="H27" s="169"/>
      <c r="I27" s="169"/>
      <c r="J27" s="171"/>
    </row>
    <row r="28" spans="1:12" s="125" customFormat="1" ht="18" customHeight="1" x14ac:dyDescent="0.25">
      <c r="A28" s="172" t="s">
        <v>36</v>
      </c>
      <c r="B28" s="203" t="s">
        <v>100</v>
      </c>
      <c r="C28" s="203"/>
      <c r="D28" s="203"/>
      <c r="E28" s="174"/>
      <c r="F28" s="172"/>
      <c r="G28" s="173"/>
      <c r="H28" s="173"/>
      <c r="I28" s="204"/>
      <c r="J28" s="176"/>
    </row>
    <row r="29" spans="1:12" s="155" customFormat="1" ht="26.4" customHeight="1" x14ac:dyDescent="0.25">
      <c r="A29" s="205"/>
      <c r="B29" s="206">
        <f>Custos!E21</f>
        <v>0</v>
      </c>
      <c r="C29" s="207"/>
      <c r="D29" s="208" t="str">
        <f>[1]Serviços!B14</f>
        <v>Taxa de mobilização e desmobilização de equipamentos para execução de sondagem</v>
      </c>
      <c r="E29" s="193">
        <f>Custos!I21</f>
        <v>0</v>
      </c>
      <c r="F29" s="149" t="s">
        <v>31</v>
      </c>
      <c r="G29" s="194">
        <f>[1]Serviços!H14</f>
        <v>0</v>
      </c>
      <c r="H29" s="152">
        <f>G29*E29</f>
        <v>0</v>
      </c>
      <c r="I29" s="152">
        <f>H29*K!$G$25</f>
        <v>0</v>
      </c>
      <c r="J29" s="154" t="e">
        <f>I29/$I$39</f>
        <v>#DIV/0!</v>
      </c>
    </row>
    <row r="30" spans="1:12" s="155" customFormat="1" ht="26.4" customHeight="1" x14ac:dyDescent="0.25">
      <c r="A30" s="209"/>
      <c r="B30" s="210">
        <f>Custos!E22</f>
        <v>0</v>
      </c>
      <c r="C30" s="211"/>
      <c r="D30" s="212" t="str">
        <f>[1]Serviços!B15</f>
        <v>Sondagem do terreno à percussão (mínimo de 30 m)</v>
      </c>
      <c r="E30" s="197">
        <f>Custos!I22</f>
        <v>0</v>
      </c>
      <c r="F30" s="158" t="s">
        <v>35</v>
      </c>
      <c r="G30" s="198">
        <f>[1]Serviços!H15</f>
        <v>0</v>
      </c>
      <c r="H30" s="152">
        <f>G30*E30</f>
        <v>0</v>
      </c>
      <c r="I30" s="152">
        <f>H30*K!$G$25</f>
        <v>0</v>
      </c>
      <c r="J30" s="162" t="e">
        <f>I30/$I$39</f>
        <v>#DIV/0!</v>
      </c>
    </row>
    <row r="31" spans="1:12" ht="5.0999999999999996" customHeight="1" x14ac:dyDescent="0.3">
      <c r="A31" s="165"/>
      <c r="B31" s="165"/>
      <c r="C31" s="166"/>
      <c r="D31" s="213"/>
      <c r="E31" s="168"/>
      <c r="F31" s="169"/>
      <c r="G31" s="170"/>
      <c r="H31" s="169"/>
      <c r="I31" s="169"/>
      <c r="J31" s="171"/>
    </row>
    <row r="32" spans="1:12" s="125" customFormat="1" ht="18" customHeight="1" x14ac:dyDescent="0.25">
      <c r="A32" s="172" t="s">
        <v>46</v>
      </c>
      <c r="B32" s="173" t="s">
        <v>101</v>
      </c>
      <c r="C32" s="173"/>
      <c r="D32" s="173"/>
      <c r="E32" s="174"/>
      <c r="F32" s="172"/>
      <c r="G32" s="173"/>
      <c r="H32" s="173"/>
      <c r="I32" s="214"/>
      <c r="J32" s="176"/>
    </row>
    <row r="33" spans="1:11" s="155" customFormat="1" ht="16.2" customHeight="1" x14ac:dyDescent="0.25">
      <c r="A33" s="148"/>
      <c r="B33" s="153" t="s">
        <v>32</v>
      </c>
      <c r="C33" s="215">
        <f>Custos!E31</f>
        <v>0</v>
      </c>
      <c r="D33" s="192" t="str">
        <f>Custos!B31</f>
        <v>Locação de veículo - caminhonete 71-115 CV</v>
      </c>
      <c r="E33" s="193">
        <f>Custos!I31</f>
        <v>0</v>
      </c>
      <c r="F33" s="150" t="s">
        <v>49</v>
      </c>
      <c r="G33" s="240">
        <f>[1]Serviços!H16</f>
        <v>0.25</v>
      </c>
      <c r="H33" s="152">
        <f>G33*E33</f>
        <v>0</v>
      </c>
      <c r="I33" s="152">
        <f>H33*K!$G$25</f>
        <v>0</v>
      </c>
      <c r="J33" s="154" t="e">
        <f>I33/$I$39</f>
        <v>#DIV/0!</v>
      </c>
    </row>
    <row r="34" spans="1:11" s="155" customFormat="1" ht="16.2" customHeight="1" x14ac:dyDescent="0.25">
      <c r="A34" s="156"/>
      <c r="B34" s="161" t="s">
        <v>32</v>
      </c>
      <c r="C34" s="216">
        <f>Custos!E32</f>
        <v>0</v>
      </c>
      <c r="D34" s="196" t="str">
        <f>Custos!B32</f>
        <v>Impressão de desenhos</v>
      </c>
      <c r="E34" s="197">
        <f>Custos!I32</f>
        <v>0</v>
      </c>
      <c r="F34" s="158" t="s">
        <v>51</v>
      </c>
      <c r="G34" s="198">
        <f>[1]Serviços!H17</f>
        <v>60</v>
      </c>
      <c r="H34" s="152">
        <f t="shared" ref="H34:H37" si="2">G34*E34</f>
        <v>0</v>
      </c>
      <c r="I34" s="152">
        <f>H34*K!$G$25</f>
        <v>0</v>
      </c>
      <c r="J34" s="162" t="e">
        <f>I34/$I$39</f>
        <v>#DIV/0!</v>
      </c>
    </row>
    <row r="35" spans="1:11" s="155" customFormat="1" ht="16.2" customHeight="1" x14ac:dyDescent="0.25">
      <c r="A35" s="156"/>
      <c r="B35" s="161" t="s">
        <v>32</v>
      </c>
      <c r="C35" s="216">
        <f>Custos!E33</f>
        <v>0</v>
      </c>
      <c r="D35" s="196" t="str">
        <f>Custos!B33</f>
        <v>Impressão preto e branco</v>
      </c>
      <c r="E35" s="197">
        <f>Custos!I33</f>
        <v>0</v>
      </c>
      <c r="F35" s="158" t="s">
        <v>53</v>
      </c>
      <c r="G35" s="198">
        <f>[1]Serviços!H18</f>
        <v>150</v>
      </c>
      <c r="H35" s="152">
        <f t="shared" si="2"/>
        <v>0</v>
      </c>
      <c r="I35" s="152">
        <f>H35*K!$G$25</f>
        <v>0</v>
      </c>
      <c r="J35" s="162" t="e">
        <f>I35/$I$39</f>
        <v>#DIV/0!</v>
      </c>
    </row>
    <row r="36" spans="1:11" s="155" customFormat="1" ht="16.2" customHeight="1" x14ac:dyDescent="0.25">
      <c r="A36" s="156"/>
      <c r="B36" s="161">
        <f>Custos!E34</f>
        <v>0</v>
      </c>
      <c r="C36" s="216">
        <f>Custos!E34</f>
        <v>0</v>
      </c>
      <c r="D36" s="196" t="str">
        <f>Custos!B34</f>
        <v>Refeições</v>
      </c>
      <c r="E36" s="197">
        <f>Custos!I34</f>
        <v>0</v>
      </c>
      <c r="F36" s="158" t="s">
        <v>53</v>
      </c>
      <c r="G36" s="198">
        <f>[1]Serviços!H19</f>
        <v>6</v>
      </c>
      <c r="H36" s="152">
        <f t="shared" si="2"/>
        <v>0</v>
      </c>
      <c r="I36" s="152">
        <f>H36*K!$G$25</f>
        <v>0</v>
      </c>
      <c r="J36" s="162" t="e">
        <f>I36/$I$39</f>
        <v>#DIV/0!</v>
      </c>
    </row>
    <row r="37" spans="1:11" s="155" customFormat="1" ht="16.2" customHeight="1" x14ac:dyDescent="0.25">
      <c r="A37" s="156"/>
      <c r="B37" s="161">
        <f>Custos!E35</f>
        <v>0</v>
      </c>
      <c r="C37" s="216">
        <f>Custos!E35</f>
        <v>0</v>
      </c>
      <c r="D37" s="196" t="str">
        <f>Custos!B35</f>
        <v>Diárias</v>
      </c>
      <c r="E37" s="197">
        <f>Custos!I35</f>
        <v>0</v>
      </c>
      <c r="F37" s="158" t="s">
        <v>53</v>
      </c>
      <c r="G37" s="198">
        <f>[1]Serviços!H20</f>
        <v>6</v>
      </c>
      <c r="H37" s="152">
        <f t="shared" si="2"/>
        <v>0</v>
      </c>
      <c r="I37" s="152">
        <f>H37*K!$G$25</f>
        <v>0</v>
      </c>
      <c r="J37" s="162" t="e">
        <f>I37/$I$39</f>
        <v>#DIV/0!</v>
      </c>
    </row>
    <row r="38" spans="1:11" ht="6" customHeight="1" x14ac:dyDescent="0.3">
      <c r="A38" s="217"/>
      <c r="B38" s="179"/>
      <c r="C38" s="179"/>
      <c r="D38" s="218"/>
      <c r="E38" s="219"/>
      <c r="F38" s="182"/>
      <c r="G38" s="184"/>
      <c r="H38" s="184"/>
      <c r="I38" s="220"/>
      <c r="J38" s="221"/>
    </row>
    <row r="39" spans="1:11" ht="18" customHeight="1" x14ac:dyDescent="0.3">
      <c r="A39" s="222" t="s">
        <v>102</v>
      </c>
      <c r="B39" s="222"/>
      <c r="C39" s="222"/>
      <c r="D39" s="222"/>
      <c r="E39" s="223"/>
      <c r="F39" s="224"/>
      <c r="G39" s="225"/>
      <c r="H39" s="223" t="s">
        <v>103</v>
      </c>
      <c r="I39" s="223">
        <f>I8+I21</f>
        <v>0</v>
      </c>
      <c r="J39" s="226" t="e">
        <f>J8+J21</f>
        <v>#DIV/0!</v>
      </c>
    </row>
    <row r="40" spans="1:11" ht="6" customHeight="1" x14ac:dyDescent="0.3">
      <c r="A40" s="115"/>
      <c r="B40" s="5"/>
      <c r="C40" s="118"/>
      <c r="D40" s="116"/>
      <c r="E40" s="117"/>
      <c r="F40" s="118"/>
      <c r="G40" s="227"/>
      <c r="H40" s="228"/>
      <c r="I40" s="119"/>
      <c r="J40" s="229"/>
    </row>
    <row r="41" spans="1:11" ht="20.100000000000001" customHeight="1" x14ac:dyDescent="0.3">
      <c r="A41" s="230" t="s">
        <v>104</v>
      </c>
      <c r="B41" s="231"/>
      <c r="C41" s="231"/>
      <c r="D41" s="231"/>
      <c r="E41" s="232"/>
      <c r="F41" s="233"/>
      <c r="G41" s="231"/>
      <c r="H41" s="231"/>
      <c r="I41" s="231"/>
      <c r="J41" s="232"/>
    </row>
    <row r="42" spans="1:11" ht="24" customHeight="1" x14ac:dyDescent="0.3">
      <c r="A42" s="234" t="s">
        <v>105</v>
      </c>
      <c r="B42" s="323" t="s">
        <v>58</v>
      </c>
      <c r="C42" s="323"/>
      <c r="D42" s="323"/>
      <c r="E42" s="323"/>
      <c r="F42" s="323"/>
      <c r="G42" s="323"/>
      <c r="H42" s="323"/>
      <c r="I42" s="323"/>
      <c r="J42" s="323"/>
    </row>
    <row r="43" spans="1:11" ht="13.2" customHeight="1" x14ac:dyDescent="0.3">
      <c r="A43" s="234" t="s">
        <v>106</v>
      </c>
      <c r="B43" s="323" t="s">
        <v>107</v>
      </c>
      <c r="C43" s="323"/>
      <c r="D43" s="323"/>
      <c r="E43" s="323"/>
      <c r="F43" s="323"/>
      <c r="G43" s="323"/>
      <c r="H43" s="323"/>
      <c r="I43" s="323"/>
      <c r="J43" s="323"/>
    </row>
    <row r="44" spans="1:11" ht="13.2" customHeight="1" x14ac:dyDescent="0.3">
      <c r="A44" s="234" t="s">
        <v>108</v>
      </c>
      <c r="B44" s="323" t="s">
        <v>109</v>
      </c>
      <c r="C44" s="323"/>
      <c r="D44" s="323"/>
      <c r="E44" s="323"/>
      <c r="F44" s="323"/>
      <c r="G44" s="323"/>
      <c r="H44" s="323"/>
      <c r="I44" s="323"/>
      <c r="J44" s="323"/>
    </row>
    <row r="45" spans="1:11" x14ac:dyDescent="0.3">
      <c r="F45" s="235"/>
      <c r="K45"/>
    </row>
    <row r="46" spans="1:11" x14ac:dyDescent="0.3">
      <c r="A46" s="10"/>
      <c r="F46" s="10"/>
      <c r="K46"/>
    </row>
    <row r="47" spans="1:11" x14ac:dyDescent="0.3">
      <c r="A47" s="10" t="s">
        <v>110</v>
      </c>
      <c r="F47" s="10" t="s">
        <v>111</v>
      </c>
      <c r="K47"/>
    </row>
    <row r="48" spans="1:11" x14ac:dyDescent="0.3">
      <c r="A48" s="5"/>
      <c r="F48" s="5"/>
      <c r="K48"/>
    </row>
    <row r="49" spans="1:11" x14ac:dyDescent="0.3">
      <c r="A49" s="10"/>
      <c r="F49" s="10"/>
    </row>
    <row r="50" spans="1:11" x14ac:dyDescent="0.3">
      <c r="A50" s="10"/>
      <c r="B50" s="125"/>
      <c r="C50" s="125"/>
      <c r="D50" s="236"/>
      <c r="F50" s="10"/>
      <c r="I50" s="129"/>
      <c r="J50" s="237"/>
      <c r="K50" s="125"/>
    </row>
    <row r="52" spans="1:11" x14ac:dyDescent="0.3">
      <c r="I52" s="244"/>
    </row>
  </sheetData>
  <mergeCells count="6">
    <mergeCell ref="C1:J1"/>
    <mergeCell ref="E7:F7"/>
    <mergeCell ref="A39:D39"/>
    <mergeCell ref="B42:J42"/>
    <mergeCell ref="B43:J43"/>
    <mergeCell ref="B44:J44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CAPA</vt:lpstr>
      <vt:lpstr>Custos</vt:lpstr>
      <vt:lpstr>K</vt:lpstr>
      <vt:lpstr>P1</vt:lpstr>
      <vt:lpstr>P2</vt:lpstr>
      <vt:lpstr>P3</vt:lpstr>
      <vt:lpstr>P4</vt:lpstr>
      <vt:lpstr>P5</vt:lpstr>
      <vt:lpstr>P6</vt:lpstr>
      <vt:lpstr>Consolidado</vt:lpstr>
      <vt:lpstr>Cronograma</vt:lpstr>
      <vt:lpstr>Consolidado!Area_de_impressao</vt:lpstr>
      <vt:lpstr>Cronograma!Area_de_impressao</vt:lpstr>
      <vt:lpstr>Custos!Area_de_impressao</vt:lpstr>
      <vt:lpstr>K!Area_de_impressao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Consolidado!Titulos_de_impressao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Guedes Barbosa</dc:creator>
  <cp:lastModifiedBy>Leonardo Guedes Barbosa</cp:lastModifiedBy>
  <dcterms:created xsi:type="dcterms:W3CDTF">2020-11-09T17:57:33Z</dcterms:created>
  <dcterms:modified xsi:type="dcterms:W3CDTF">2020-11-09T18:07:30Z</dcterms:modified>
</cp:coreProperties>
</file>